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680" activeTab="0"/>
  </bookViews>
  <sheets>
    <sheet name="Digitisation Cost Estimator" sheetId="1" r:id="rId1"/>
  </sheets>
  <definedNames/>
  <calcPr fullCalcOnLoad="1"/>
</workbook>
</file>

<file path=xl/comments1.xml><?xml version="1.0" encoding="utf-8"?>
<comments xmlns="http://schemas.openxmlformats.org/spreadsheetml/2006/main">
  <authors>
    <author>Note</author>
  </authors>
  <commentList>
    <comment ref="B8" authorId="0">
      <text>
        <r>
          <rPr>
            <b/>
            <sz val="8"/>
            <rFont val="Tahoma"/>
            <family val="2"/>
          </rPr>
          <t>Note:</t>
        </r>
        <r>
          <rPr>
            <sz val="8"/>
            <rFont val="Tahoma"/>
            <family val="2"/>
          </rPr>
          <t xml:space="preserve">
The total number of the volumes you plan to digitise.</t>
        </r>
      </text>
    </comment>
    <comment ref="B9" authorId="0">
      <text>
        <r>
          <rPr>
            <b/>
            <sz val="8"/>
            <rFont val="Tahoma"/>
            <family val="2"/>
          </rPr>
          <t>Note:</t>
        </r>
        <r>
          <rPr>
            <sz val="8"/>
            <rFont val="Tahoma"/>
            <family val="2"/>
          </rPr>
          <t xml:space="preserve">
The total number of the pages you plan to digitise.</t>
        </r>
      </text>
    </comment>
    <comment ref="B10" authorId="0">
      <text>
        <r>
          <rPr>
            <b/>
            <sz val="8"/>
            <color indexed="8"/>
            <rFont val="Tahoma"/>
            <family val="2"/>
          </rPr>
          <t>Note:</t>
        </r>
        <r>
          <rPr>
            <sz val="8"/>
            <color indexed="8"/>
            <rFont val="Tahoma"/>
            <family val="2"/>
          </rPr>
          <t xml:space="preserve">
</t>
        </r>
        <r>
          <rPr>
            <sz val="8"/>
            <color indexed="8"/>
            <rFont val="Tahoma"/>
            <family val="2"/>
          </rPr>
          <t>Average storage requirement in megabytes for each page. Depending on the file format this parameter may vary. Please refer to the IMPACT Storage Estimator for more detailed information.</t>
        </r>
      </text>
    </comment>
    <comment ref="B11" authorId="0">
      <text>
        <r>
          <rPr>
            <b/>
            <sz val="8"/>
            <color indexed="8"/>
            <rFont val="Tahoma"/>
            <family val="2"/>
          </rPr>
          <t>Note:</t>
        </r>
        <r>
          <rPr>
            <sz val="8"/>
            <color indexed="8"/>
            <rFont val="Tahoma"/>
            <family val="2"/>
          </rPr>
          <t xml:space="preserve">
</t>
        </r>
        <r>
          <rPr>
            <sz val="8"/>
            <color indexed="8"/>
            <rFont val="Tahoma"/>
            <family val="2"/>
          </rPr>
          <t>The technologies needed for an appropriate storage solution may vary. Simple hard-drive space can meet the needs of short-termed digitisation projects whereas the storage for a long-term mass digitisation enterprise must achieve greater levels of performance, reliability, and/or larger data volume sizes. The costs inevitably increase with the complexity of the solution.</t>
        </r>
      </text>
    </comment>
    <comment ref="B12" authorId="0">
      <text>
        <r>
          <rPr>
            <b/>
            <sz val="8"/>
            <color indexed="8"/>
            <rFont val="Tahoma"/>
            <family val="2"/>
          </rPr>
          <t>Note:</t>
        </r>
        <r>
          <rPr>
            <sz val="8"/>
            <color indexed="8"/>
            <rFont val="Tahoma"/>
            <family val="2"/>
          </rPr>
          <t xml:space="preserve">
</t>
        </r>
        <r>
          <rPr>
            <sz val="8"/>
            <color indexed="8"/>
            <rFont val="Tahoma"/>
            <family val="2"/>
          </rPr>
          <t>To give a realistic staff and time cost estimation it is essential to have information about the effective working period. The number of public holidays and paid leave days differ for each institution and country.</t>
        </r>
      </text>
    </comment>
    <comment ref="B13" authorId="0">
      <text>
        <r>
          <rPr>
            <b/>
            <sz val="8"/>
            <color indexed="8"/>
            <rFont val="Tahoma"/>
            <family val="2"/>
          </rPr>
          <t>Note:</t>
        </r>
        <r>
          <rPr>
            <sz val="8"/>
            <color indexed="8"/>
            <rFont val="Tahoma"/>
            <family val="2"/>
          </rPr>
          <t xml:space="preserve">
</t>
        </r>
        <r>
          <rPr>
            <sz val="8"/>
            <color indexed="8"/>
            <rFont val="Tahoma"/>
            <family val="2"/>
          </rPr>
          <t>To give a realistic staff and time cost estimation it is essential to have information about the effective working period. The number of public holidays and paid leave days differ for each institution and country.</t>
        </r>
      </text>
    </comment>
    <comment ref="B14" authorId="0">
      <text>
        <r>
          <rPr>
            <b/>
            <sz val="8"/>
            <rFont val="Tahoma"/>
            <family val="2"/>
          </rPr>
          <t>Note:</t>
        </r>
        <r>
          <rPr>
            <sz val="8"/>
            <rFont val="Tahoma"/>
            <family val="2"/>
          </rPr>
          <t xml:space="preserve">
As a part of the quality assurance some steps in the digitisation workflow might need to be repeated, thus increasing the overall costs. Please enter the percentage of the overhead which is likely to be caused by the rollbacks. As a general rule experienced personnel cause less rollbacks.</t>
        </r>
      </text>
    </comment>
    <comment ref="E16" authorId="0">
      <text>
        <r>
          <rPr>
            <b/>
            <sz val="8"/>
            <rFont val="Tahoma"/>
            <family val="2"/>
          </rPr>
          <t>Note:</t>
        </r>
        <r>
          <rPr>
            <sz val="8"/>
            <rFont val="Tahoma"/>
            <family val="2"/>
          </rPr>
          <t xml:space="preserve">
A digitisation workflow will start by establishing the nature of the content to be delivered, and the form (and functions) of its delivery. Assessment and  preparation of the source material is usually performed by experienced librarians for each volume in the collection to be digitised.
The image capture is performed page-by-page by less-skilled personnel. Due to the monotonus nature of this step it is recommend working in half day shifts in order to keep the error rate in an acceptable level. Trained personnel with retouching skills are often required for the optimisation of the captured images. Yet automated execution of some of the optimisation processes like border-removal, colour adjustment, dewarping is possible. 
Workflow steps (full-text capture et al.) can partially or fully be automated (OCR) or outsourced. In this case please leave the annual salary field blank. 
It is also recommended to run a few tests in order to estimate the time cost for each step, since the values can vary for each organisation, source material, hardware and personnel.
Please refer to Workflow Modeller for detailed information on digitisation workflows.</t>
        </r>
      </text>
    </comment>
    <comment ref="E18" authorId="0">
      <text>
        <r>
          <rPr>
            <b/>
            <sz val="8"/>
            <rFont val="Tahoma"/>
            <family val="2"/>
          </rPr>
          <t>Note:</t>
        </r>
        <r>
          <rPr>
            <sz val="8"/>
            <rFont val="Tahoma"/>
            <family val="2"/>
          </rPr>
          <t xml:space="preserve">
Time needed in minutes to fullfill each step in the digitisation workflow (per volume)</t>
        </r>
      </text>
    </comment>
    <comment ref="E19" authorId="0">
      <text>
        <r>
          <rPr>
            <b/>
            <sz val="8"/>
            <color indexed="8"/>
            <rFont val="Tahoma"/>
            <family val="2"/>
          </rPr>
          <t>Note:</t>
        </r>
        <r>
          <rPr>
            <sz val="8"/>
            <color indexed="8"/>
            <rFont val="Tahoma"/>
            <family val="2"/>
          </rPr>
          <t xml:space="preserve">
</t>
        </r>
        <r>
          <rPr>
            <sz val="8"/>
            <color indexed="8"/>
            <rFont val="Tahoma"/>
            <family val="2"/>
          </rPr>
          <t>Time needed in minutes to fullfill each step in the digitisation workflow (per ten pages)</t>
        </r>
      </text>
    </comment>
    <comment ref="E20" authorId="0">
      <text>
        <r>
          <rPr>
            <b/>
            <sz val="8"/>
            <rFont val="Tahoma"/>
            <family val="2"/>
          </rPr>
          <t>Note:</t>
        </r>
        <r>
          <rPr>
            <sz val="8"/>
            <rFont val="Tahoma"/>
            <family val="2"/>
          </rPr>
          <t xml:space="preserve">
Number of full-time equivalents available for each step in the workflow</t>
        </r>
      </text>
    </comment>
    <comment ref="E21" authorId="0">
      <text>
        <r>
          <rPr>
            <b/>
            <sz val="8"/>
            <color indexed="8"/>
            <rFont val="Tahoma"/>
            <family val="2"/>
          </rPr>
          <t>Note:</t>
        </r>
        <r>
          <rPr>
            <sz val="8"/>
            <color indexed="8"/>
            <rFont val="Tahoma"/>
            <family val="2"/>
          </rPr>
          <t xml:space="preserve">
</t>
        </r>
        <r>
          <rPr>
            <sz val="8"/>
            <color indexed="8"/>
            <rFont val="Tahoma"/>
            <family val="2"/>
          </rPr>
          <t>The annual gross salary per FTE (in €).</t>
        </r>
      </text>
    </comment>
    <comment ref="E22" authorId="0">
      <text>
        <r>
          <rPr>
            <b/>
            <sz val="8"/>
            <rFont val="Tahoma"/>
            <family val="2"/>
          </rPr>
          <t>Note:</t>
        </r>
        <r>
          <rPr>
            <sz val="8"/>
            <rFont val="Tahoma"/>
            <family val="2"/>
          </rPr>
          <t xml:space="preserve">
The estimated time cost in days including the quality assurance overhead. Preferablly the time cost should be similiar for each step for an ideal time cost optimisation</t>
        </r>
      </text>
    </comment>
    <comment ref="E23" authorId="0">
      <text>
        <r>
          <rPr>
            <b/>
            <sz val="8"/>
            <color indexed="8"/>
            <rFont val="Tahoma"/>
            <family val="2"/>
          </rPr>
          <t>Note:</t>
        </r>
        <r>
          <rPr>
            <sz val="8"/>
            <color indexed="8"/>
            <rFont val="Tahoma"/>
            <family val="2"/>
          </rPr>
          <t xml:space="preserve">
</t>
        </r>
        <r>
          <rPr>
            <sz val="8"/>
            <color indexed="8"/>
            <rFont val="Tahoma"/>
            <family val="2"/>
          </rPr>
          <t>For each step overall salary costs (in €)  will be calculated automatically.</t>
        </r>
      </text>
    </comment>
    <comment ref="E24" authorId="0">
      <text>
        <r>
          <rPr>
            <b/>
            <sz val="8"/>
            <rFont val="Tahoma"/>
            <family val="2"/>
          </rPr>
          <t>Note:</t>
        </r>
        <r>
          <rPr>
            <sz val="8"/>
            <rFont val="Tahoma"/>
            <family val="2"/>
          </rPr>
          <t xml:space="preserve">
One or more workflow steps  (i.e. image capture or full-text capture) can be partially or fully performed by service providers.</t>
        </r>
      </text>
    </comment>
  </commentList>
</comments>
</file>

<file path=xl/sharedStrings.xml><?xml version="1.0" encoding="utf-8"?>
<sst xmlns="http://schemas.openxmlformats.org/spreadsheetml/2006/main" count="37" uniqueCount="37">
  <si>
    <t># of volumes</t>
  </si>
  <si>
    <t>Step 1</t>
  </si>
  <si>
    <t>Step 2</t>
  </si>
  <si>
    <t>Step 4</t>
  </si>
  <si>
    <t>Step 3</t>
  </si>
  <si>
    <t># of personnel (FTE)</t>
  </si>
  <si>
    <t>Workflow totals</t>
  </si>
  <si>
    <t>QA overhead</t>
  </si>
  <si>
    <t>total project duration in days</t>
  </si>
  <si>
    <t>total project duration in years</t>
  </si>
  <si>
    <t>total man-days in project</t>
  </si>
  <si>
    <t>total staff costs</t>
  </si>
  <si>
    <t>total outsorcing costs</t>
  </si>
  <si>
    <t>total storage costs</t>
  </si>
  <si>
    <t>total costs</t>
  </si>
  <si>
    <t>costs per page</t>
  </si>
  <si>
    <t>3. CALCULATION REPORT</t>
  </si>
  <si>
    <t>2. SET YOUR WORKFLOW STEPS</t>
  </si>
  <si>
    <t>1. DEFINE BASIC PARAMETERS</t>
  </si>
  <si>
    <t>total storage req. in Tb.</t>
  </si>
  <si>
    <t>cost of storage per terabyte</t>
  </si>
  <si>
    <t># of minutes per 10 pages</t>
  </si>
  <si>
    <t># of minutes per volume</t>
  </si>
  <si>
    <t>overall personnel costs</t>
  </si>
  <si>
    <t>time cost in days (incl. QA)</t>
  </si>
  <si>
    <t>Step 5</t>
  </si>
  <si>
    <t>annual gross salary per FTE</t>
  </si>
  <si>
    <t>outsourcing / 3rd party costs</t>
  </si>
  <si>
    <t># of total pages to be imaged</t>
  </si>
  <si>
    <t>working hours in a day for FTE</t>
  </si>
  <si>
    <t>working days in a year for FTE</t>
  </si>
  <si>
    <t>storage space per page incl. surrogates (Mb.)</t>
  </si>
  <si>
    <t>Provided by Gottingen State and University Library</t>
  </si>
  <si>
    <t>IMPACT Digitisation Cost Estimator</t>
  </si>
  <si>
    <t>Version 3.06, January 2011</t>
  </si>
  <si>
    <t xml:space="preserve">IMPACT is supported by the European Community under the Information and Communication Technologies Theme of the </t>
  </si>
  <si>
    <t>Seventh Framework Programme.         The project is coordinated by the National Library of the Netherlands.</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</si>
</sst>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
    <numFmt numFmtId="173" formatCode="#,##0.00\ &quot;€&quot;"/>
  </numFmts>
  <fonts count="51">
    <font>
      <sz val="10"/>
      <name val="Arial"/>
      <family val="0"/>
    </font>
    <font>
      <sz val="11"/>
      <color indexed="8"/>
      <name val="Calibri"/>
      <family val="2"/>
    </font>
    <font>
      <b/>
      <sz val="10"/>
      <name val="Arial"/>
      <family val="2"/>
    </font>
    <font>
      <sz val="8"/>
      <name val="Tahoma"/>
      <family val="2"/>
    </font>
    <font>
      <b/>
      <sz val="8"/>
      <name val="Tahoma"/>
      <family val="2"/>
    </font>
    <font>
      <b/>
      <sz val="22"/>
      <name val="Arial"/>
      <family val="2"/>
    </font>
    <font>
      <sz val="11"/>
      <name val="Arial"/>
      <family val="2"/>
    </font>
    <font>
      <b/>
      <sz val="8"/>
      <color indexed="8"/>
      <name val="Tahoma"/>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9"/>
      <name val="Arial"/>
      <family val="2"/>
    </font>
    <font>
      <u val="single"/>
      <sz val="10"/>
      <color indexed="12"/>
      <name val="Arial"/>
      <family val="0"/>
    </font>
    <font>
      <u val="single"/>
      <sz val="10"/>
      <color indexed="20"/>
      <name val="Arial"/>
      <family val="0"/>
    </font>
    <font>
      <b/>
      <sz val="9"/>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7"/>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bottom/>
    </border>
    <border>
      <left style="thin"/>
      <right style="thin"/>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3" borderId="5" applyNumberFormat="0" applyFont="0" applyAlignment="0" applyProtection="0"/>
    <xf numFmtId="0" fontId="41"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24" borderId="8" applyNumberFormat="0" applyAlignment="0" applyProtection="0"/>
    <xf numFmtId="0" fontId="45" fillId="25" borderId="8" applyNumberFormat="0" applyAlignment="0" applyProtection="0"/>
    <xf numFmtId="0" fontId="46" fillId="25" borderId="9" applyNumberFormat="0" applyAlignment="0" applyProtection="0"/>
    <xf numFmtId="0" fontId="47" fillId="0" borderId="0" applyNumberFormat="0" applyFill="0" applyBorder="0" applyAlignment="0" applyProtection="0"/>
    <xf numFmtId="0" fontId="48"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35">
    <xf numFmtId="0" fontId="0" fillId="0" borderId="0" xfId="0" applyAlignment="1">
      <alignment/>
    </xf>
    <xf numFmtId="9"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1" xfId="0" applyFont="1" applyBorder="1" applyAlignment="1">
      <alignment/>
    </xf>
    <xf numFmtId="0" fontId="2" fillId="0" borderId="13" xfId="0" applyFont="1" applyBorder="1" applyAlignment="1">
      <alignment/>
    </xf>
    <xf numFmtId="0" fontId="0" fillId="33" borderId="12" xfId="0" applyFont="1" applyFill="1" applyBorder="1" applyAlignment="1">
      <alignment/>
    </xf>
    <xf numFmtId="3" fontId="0" fillId="33" borderId="12" xfId="0" applyNumberFormat="1" applyFont="1" applyFill="1" applyBorder="1" applyAlignment="1">
      <alignment/>
    </xf>
    <xf numFmtId="4" fontId="0" fillId="33" borderId="12" xfId="0" applyNumberFormat="1" applyFont="1" applyFill="1" applyBorder="1" applyAlignment="1">
      <alignment/>
    </xf>
    <xf numFmtId="3" fontId="0" fillId="33" borderId="10" xfId="0" applyNumberFormat="1" applyFont="1" applyFill="1" applyBorder="1" applyAlignment="1">
      <alignment/>
    </xf>
    <xf numFmtId="172" fontId="0" fillId="33" borderId="10" xfId="0" applyNumberFormat="1" applyFont="1" applyFill="1" applyBorder="1" applyAlignment="1">
      <alignment/>
    </xf>
    <xf numFmtId="172" fontId="0" fillId="33" borderId="12" xfId="0" applyNumberFormat="1" applyFont="1" applyFill="1" applyBorder="1" applyAlignment="1">
      <alignment/>
    </xf>
    <xf numFmtId="172" fontId="0" fillId="33" borderId="14" xfId="0" applyNumberFormat="1" applyFont="1" applyFill="1" applyBorder="1" applyAlignment="1">
      <alignment/>
    </xf>
    <xf numFmtId="172" fontId="2" fillId="33" borderId="12" xfId="0" applyNumberFormat="1" applyFont="1" applyFill="1" applyBorder="1" applyAlignment="1">
      <alignment/>
    </xf>
    <xf numFmtId="173" fontId="2" fillId="33" borderId="14" xfId="0" applyNumberFormat="1" applyFont="1" applyFill="1" applyBorder="1" applyAlignment="1">
      <alignment/>
    </xf>
    <xf numFmtId="0" fontId="0" fillId="0" borderId="15" xfId="0" applyFill="1" applyBorder="1" applyAlignment="1">
      <alignment/>
    </xf>
    <xf numFmtId="3" fontId="0" fillId="34" borderId="12" xfId="0" applyNumberFormat="1" applyFill="1" applyBorder="1" applyAlignment="1">
      <alignment/>
    </xf>
    <xf numFmtId="172" fontId="0" fillId="34" borderId="12" xfId="0" applyNumberFormat="1" applyFill="1" applyBorder="1" applyAlignment="1">
      <alignment/>
    </xf>
    <xf numFmtId="0" fontId="0" fillId="34" borderId="12" xfId="0" applyFill="1" applyBorder="1" applyAlignment="1">
      <alignment/>
    </xf>
    <xf numFmtId="9" fontId="0" fillId="34" borderId="14" xfId="0" applyNumberFormat="1" applyFill="1" applyBorder="1" applyAlignment="1">
      <alignment/>
    </xf>
    <xf numFmtId="0" fontId="0" fillId="34" borderId="10" xfId="0" applyFill="1" applyBorder="1" applyAlignment="1">
      <alignment/>
    </xf>
    <xf numFmtId="172" fontId="0" fillId="34" borderId="10" xfId="0" applyNumberFormat="1" applyFill="1" applyBorder="1" applyAlignment="1">
      <alignment/>
    </xf>
    <xf numFmtId="172" fontId="0" fillId="34" borderId="16" xfId="0" applyNumberFormat="1" applyFill="1" applyBorder="1" applyAlignment="1">
      <alignment/>
    </xf>
    <xf numFmtId="0" fontId="5" fillId="0" borderId="0" xfId="0" applyFont="1" applyAlignment="1">
      <alignment/>
    </xf>
    <xf numFmtId="0" fontId="49" fillId="0" borderId="0" xfId="0" applyFont="1" applyFill="1" applyAlignment="1" applyProtection="1">
      <alignment/>
      <protection/>
    </xf>
    <xf numFmtId="0" fontId="0" fillId="0" borderId="0" xfId="0" applyAlignment="1">
      <alignment/>
    </xf>
    <xf numFmtId="0" fontId="6" fillId="0" borderId="0" xfId="0" applyNumberFormat="1" applyFont="1" applyFill="1" applyAlignment="1">
      <alignment horizontal="left" vertical="top"/>
    </xf>
    <xf numFmtId="0" fontId="0" fillId="0" borderId="0" xfId="0" applyFont="1" applyAlignment="1">
      <alignment/>
    </xf>
    <xf numFmtId="0" fontId="2" fillId="0" borderId="17" xfId="0" applyFont="1" applyBorder="1" applyAlignment="1">
      <alignment horizontal="center"/>
    </xf>
    <xf numFmtId="0" fontId="2" fillId="0" borderId="18" xfId="0" applyFont="1" applyBorder="1" applyAlignment="1">
      <alignment/>
    </xf>
    <xf numFmtId="0" fontId="2" fillId="0" borderId="19" xfId="0" applyFont="1" applyBorder="1" applyAlignment="1">
      <alignment horizontal="center"/>
    </xf>
    <xf numFmtId="0" fontId="2" fillId="0" borderId="18" xfId="0" applyFont="1" applyBorder="1" applyAlignment="1">
      <alignment horizontal="center"/>
    </xf>
    <xf numFmtId="0" fontId="0" fillId="0" borderId="18" xfId="0" applyBorder="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pact-project.eu/" TargetMode="External" /><Relationship Id="rId3" Type="http://schemas.openxmlformats.org/officeDocument/2006/relationships/hyperlink" Target="http://www.impact-project.eu/" TargetMode="External" /><Relationship Id="rId4" Type="http://schemas.openxmlformats.org/officeDocument/2006/relationships/image" Target="../media/image2.jpeg" /><Relationship Id="rId5" Type="http://schemas.openxmlformats.org/officeDocument/2006/relationships/hyperlink" Target="http://creativecommons.org/licenses/by-nc-sa/3.0/" TargetMode="External" /><Relationship Id="rId6" Type="http://schemas.openxmlformats.org/officeDocument/2006/relationships/image" Target="../media/image3.png" /><Relationship Id="rId7" Type="http://schemas.openxmlformats.org/officeDocument/2006/relationships/image" Target="../media/image4.jpeg" /><Relationship Id="rId8" Type="http://schemas.openxmlformats.org/officeDocument/2006/relationships/hyperlink" Target="http://www.impact-project.eu/" TargetMode="External" /><Relationship Id="rId9" Type="http://schemas.openxmlformats.org/officeDocument/2006/relationships/hyperlink" Target="http://www.impact-project.eu/" TargetMode="External" /><Relationship Id="rId10" Type="http://schemas.openxmlformats.org/officeDocument/2006/relationships/hyperlink" Target="http://www.impact-project.eu/helpdesk/" TargetMode="External" /><Relationship Id="rId11" Type="http://schemas.openxmlformats.org/officeDocument/2006/relationships/hyperlink" Target="mailto:impact@sub.uni-goettingen.de" TargetMode="External" /><Relationship Id="rId1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24</xdr:row>
      <xdr:rowOff>38100</xdr:rowOff>
    </xdr:from>
    <xdr:to>
      <xdr:col>4</xdr:col>
      <xdr:colOff>1181100</xdr:colOff>
      <xdr:row>30</xdr:row>
      <xdr:rowOff>123825</xdr:rowOff>
    </xdr:to>
    <xdr:sp>
      <xdr:nvSpPr>
        <xdr:cNvPr id="1" name="Line 4"/>
        <xdr:cNvSpPr>
          <a:spLocks/>
        </xdr:cNvSpPr>
      </xdr:nvSpPr>
      <xdr:spPr>
        <a:xfrm flipH="1">
          <a:off x="3562350" y="4152900"/>
          <a:ext cx="1352550" cy="1085850"/>
        </a:xfrm>
        <a:prstGeom prst="line">
          <a:avLst/>
        </a:prstGeom>
        <a:noFill/>
        <a:ln w="63500" cmpd="sng">
          <a:solidFill>
            <a:srgbClr val="C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1</xdr:col>
      <xdr:colOff>2543175</xdr:colOff>
      <xdr:row>4</xdr:row>
      <xdr:rowOff>95250</xdr:rowOff>
    </xdr:to>
    <xdr:pic>
      <xdr:nvPicPr>
        <xdr:cNvPr id="2" name="Picture 2" descr="IMPACT-logo-grey.gif">
          <a:hlinkClick r:id="rId3"/>
        </xdr:cNvPr>
        <xdr:cNvPicPr preferRelativeResize="1">
          <a:picLocks noChangeAspect="1"/>
        </xdr:cNvPicPr>
      </xdr:nvPicPr>
      <xdr:blipFill>
        <a:blip r:embed="rId1"/>
        <a:stretch>
          <a:fillRect/>
        </a:stretch>
      </xdr:blipFill>
      <xdr:spPr>
        <a:xfrm>
          <a:off x="247650" y="161925"/>
          <a:ext cx="2543175" cy="771525"/>
        </a:xfrm>
        <a:prstGeom prst="rect">
          <a:avLst/>
        </a:prstGeom>
        <a:noFill/>
        <a:ln w="9525" cmpd="sng">
          <a:noFill/>
        </a:ln>
      </xdr:spPr>
    </xdr:pic>
    <xdr:clientData/>
  </xdr:twoCellAnchor>
  <xdr:twoCellAnchor editAs="oneCell">
    <xdr:from>
      <xdr:col>5</xdr:col>
      <xdr:colOff>9525</xdr:colOff>
      <xdr:row>6</xdr:row>
      <xdr:rowOff>28575</xdr:rowOff>
    </xdr:from>
    <xdr:to>
      <xdr:col>11</xdr:col>
      <xdr:colOff>9525</xdr:colOff>
      <xdr:row>14</xdr:row>
      <xdr:rowOff>28575</xdr:rowOff>
    </xdr:to>
    <xdr:pic>
      <xdr:nvPicPr>
        <xdr:cNvPr id="3" name="Picture 5" descr="Gothic-S_Page---small--purp.jpg"/>
        <xdr:cNvPicPr preferRelativeResize="1">
          <a:picLocks noChangeAspect="1"/>
        </xdr:cNvPicPr>
      </xdr:nvPicPr>
      <xdr:blipFill>
        <a:blip r:embed="rId4"/>
        <a:stretch>
          <a:fillRect/>
        </a:stretch>
      </xdr:blipFill>
      <xdr:spPr>
        <a:xfrm>
          <a:off x="5391150" y="1200150"/>
          <a:ext cx="5886450" cy="1304925"/>
        </a:xfrm>
        <a:prstGeom prst="rect">
          <a:avLst/>
        </a:prstGeom>
        <a:noFill/>
        <a:ln w="9525" cmpd="sng">
          <a:noFill/>
        </a:ln>
      </xdr:spPr>
    </xdr:pic>
    <xdr:clientData/>
  </xdr:twoCellAnchor>
  <xdr:twoCellAnchor>
    <xdr:from>
      <xdr:col>1</xdr:col>
      <xdr:colOff>0</xdr:colOff>
      <xdr:row>19</xdr:row>
      <xdr:rowOff>95250</xdr:rowOff>
    </xdr:from>
    <xdr:to>
      <xdr:col>2</xdr:col>
      <xdr:colOff>752475</xdr:colOff>
      <xdr:row>24</xdr:row>
      <xdr:rowOff>9525</xdr:rowOff>
    </xdr:to>
    <xdr:sp>
      <xdr:nvSpPr>
        <xdr:cNvPr id="4" name="TextBox 5">
          <a:hlinkClick r:id="rId5"/>
        </xdr:cNvPr>
        <xdr:cNvSpPr txBox="1">
          <a:spLocks noChangeArrowheads="1"/>
        </xdr:cNvSpPr>
      </xdr:nvSpPr>
      <xdr:spPr>
        <a:xfrm>
          <a:off x="247650" y="3390900"/>
          <a:ext cx="331470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This tool is released under a 
</a:t>
          </a:r>
          <a:r>
            <a:rPr lang="en-US" cap="none" sz="900" b="1" i="0" u="none" baseline="0">
              <a:solidFill>
                <a:srgbClr val="000000"/>
              </a:solidFill>
              <a:latin typeface="Calibri"/>
              <a:ea typeface="Calibri"/>
              <a:cs typeface="Calibri"/>
            </a:rPr>
            <a:t>Creative Commons License:  
</a:t>
          </a:r>
          <a:r>
            <a:rPr lang="en-US" cap="none" sz="900" b="1" i="0" u="none" baseline="0">
              <a:solidFill>
                <a:srgbClr val="000000"/>
              </a:solidFill>
              <a:latin typeface="Calibri"/>
              <a:ea typeface="Calibri"/>
              <a:cs typeface="Calibri"/>
            </a:rPr>
            <a:t>Attribution-NonCommercial-
</a:t>
          </a:r>
          <a:r>
            <a:rPr lang="en-US" cap="none" sz="900" b="1" i="0" u="none" baseline="0">
              <a:solidFill>
                <a:srgbClr val="000000"/>
              </a:solidFill>
              <a:latin typeface="Calibri"/>
              <a:ea typeface="Calibri"/>
              <a:cs typeface="Calibri"/>
            </a:rPr>
            <a:t>ShareAlike 3.0 Unported
</a:t>
          </a:r>
          <a:r>
            <a:rPr lang="en-US" cap="none" sz="900" b="0" i="0" u="none" baseline="0">
              <a:solidFill>
                <a:srgbClr val="000000"/>
              </a:solidFill>
              <a:latin typeface="Calibri"/>
              <a:ea typeface="Calibri"/>
              <a:cs typeface="Calibri"/>
            </a:rPr>
            <a:t>
</a:t>
          </a:r>
        </a:p>
      </xdr:txBody>
    </xdr:sp>
    <xdr:clientData/>
  </xdr:twoCellAnchor>
  <xdr:twoCellAnchor editAs="oneCell">
    <xdr:from>
      <xdr:col>1</xdr:col>
      <xdr:colOff>1543050</xdr:colOff>
      <xdr:row>20</xdr:row>
      <xdr:rowOff>0</xdr:rowOff>
    </xdr:from>
    <xdr:to>
      <xdr:col>2</xdr:col>
      <xdr:colOff>695325</xdr:colOff>
      <xdr:row>23</xdr:row>
      <xdr:rowOff>114300</xdr:rowOff>
    </xdr:to>
    <xdr:pic>
      <xdr:nvPicPr>
        <xdr:cNvPr id="5" name="Picture 6" descr="by-nc-nd.png"/>
        <xdr:cNvPicPr preferRelativeResize="1">
          <a:picLocks noChangeAspect="1"/>
        </xdr:cNvPicPr>
      </xdr:nvPicPr>
      <xdr:blipFill>
        <a:blip r:embed="rId6"/>
        <a:stretch>
          <a:fillRect/>
        </a:stretch>
      </xdr:blipFill>
      <xdr:spPr>
        <a:xfrm>
          <a:off x="1790700" y="3457575"/>
          <a:ext cx="1714500" cy="600075"/>
        </a:xfrm>
        <a:prstGeom prst="rect">
          <a:avLst/>
        </a:prstGeom>
        <a:noFill/>
        <a:ln w="9525" cmpd="sng">
          <a:noFill/>
        </a:ln>
      </xdr:spPr>
    </xdr:pic>
    <xdr:clientData/>
  </xdr:twoCellAnchor>
  <xdr:twoCellAnchor>
    <xdr:from>
      <xdr:col>2</xdr:col>
      <xdr:colOff>752475</xdr:colOff>
      <xdr:row>9</xdr:row>
      <xdr:rowOff>123825</xdr:rowOff>
    </xdr:from>
    <xdr:to>
      <xdr:col>4</xdr:col>
      <xdr:colOff>1238250</xdr:colOff>
      <xdr:row>14</xdr:row>
      <xdr:rowOff>123825</xdr:rowOff>
    </xdr:to>
    <xdr:sp>
      <xdr:nvSpPr>
        <xdr:cNvPr id="6" name="Line 3"/>
        <xdr:cNvSpPr>
          <a:spLocks/>
        </xdr:cNvSpPr>
      </xdr:nvSpPr>
      <xdr:spPr>
        <a:xfrm>
          <a:off x="3562350" y="1781175"/>
          <a:ext cx="1409700" cy="819150"/>
        </a:xfrm>
        <a:prstGeom prst="line">
          <a:avLst/>
        </a:prstGeom>
        <a:noFill/>
        <a:ln w="63500" cmpd="sng">
          <a:solidFill>
            <a:srgbClr val="C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19050</xdr:colOff>
      <xdr:row>34</xdr:row>
      <xdr:rowOff>9525</xdr:rowOff>
    </xdr:from>
    <xdr:to>
      <xdr:col>4</xdr:col>
      <xdr:colOff>1028700</xdr:colOff>
      <xdr:row>36</xdr:row>
      <xdr:rowOff>9525</xdr:rowOff>
    </xdr:to>
    <xdr:pic>
      <xdr:nvPicPr>
        <xdr:cNvPr id="7" name="Picture 4" descr="eu-KB logo.jpg">
          <a:hlinkClick r:id="rId9"/>
        </xdr:cNvPr>
        <xdr:cNvPicPr preferRelativeResize="1">
          <a:picLocks noChangeAspect="1"/>
        </xdr:cNvPicPr>
      </xdr:nvPicPr>
      <xdr:blipFill>
        <a:blip r:embed="rId7"/>
        <a:stretch>
          <a:fillRect/>
        </a:stretch>
      </xdr:blipFill>
      <xdr:spPr>
        <a:xfrm>
          <a:off x="3752850" y="5772150"/>
          <a:ext cx="1009650" cy="333375"/>
        </a:xfrm>
        <a:prstGeom prst="rect">
          <a:avLst/>
        </a:prstGeom>
        <a:noFill/>
        <a:ln w="9525" cmpd="sng">
          <a:noFill/>
        </a:ln>
      </xdr:spPr>
    </xdr:pic>
    <xdr:clientData/>
  </xdr:twoCellAnchor>
  <xdr:twoCellAnchor>
    <xdr:from>
      <xdr:col>5</xdr:col>
      <xdr:colOff>9525</xdr:colOff>
      <xdr:row>25</xdr:row>
      <xdr:rowOff>9525</xdr:rowOff>
    </xdr:from>
    <xdr:to>
      <xdr:col>10</xdr:col>
      <xdr:colOff>962025</xdr:colOff>
      <xdr:row>28</xdr:row>
      <xdr:rowOff>0</xdr:rowOff>
    </xdr:to>
    <xdr:sp>
      <xdr:nvSpPr>
        <xdr:cNvPr id="8" name="TextBox 8">
          <a:hlinkClick r:id="rId10"/>
        </xdr:cNvPr>
        <xdr:cNvSpPr txBox="1">
          <a:spLocks noChangeArrowheads="1"/>
        </xdr:cNvSpPr>
      </xdr:nvSpPr>
      <xdr:spPr>
        <a:xfrm>
          <a:off x="5391150" y="4295775"/>
          <a:ext cx="58578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We hope that the use of this tool will be self-explanatory, however, if you would like any further support in its use, please contact the IMPACT HelpDesk at www.impact-project.eu/helpdesk.
</a:t>
          </a:r>
        </a:p>
      </xdr:txBody>
    </xdr:sp>
    <xdr:clientData/>
  </xdr:twoCellAnchor>
  <xdr:twoCellAnchor>
    <xdr:from>
      <xdr:col>5</xdr:col>
      <xdr:colOff>0</xdr:colOff>
      <xdr:row>28</xdr:row>
      <xdr:rowOff>152400</xdr:rowOff>
    </xdr:from>
    <xdr:to>
      <xdr:col>11</xdr:col>
      <xdr:colOff>0</xdr:colOff>
      <xdr:row>34</xdr:row>
      <xdr:rowOff>0</xdr:rowOff>
    </xdr:to>
    <xdr:sp>
      <xdr:nvSpPr>
        <xdr:cNvPr id="9" name="TextBox 9">
          <a:hlinkClick r:id="rId11"/>
        </xdr:cNvPr>
        <xdr:cNvSpPr txBox="1">
          <a:spLocks noChangeArrowheads="1"/>
        </xdr:cNvSpPr>
      </xdr:nvSpPr>
      <xdr:spPr>
        <a:xfrm>
          <a:off x="5381625" y="4943475"/>
          <a:ext cx="588645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Although great care was taken in producing this cost estimator, you use it at your own risk. IMPACT can not guarantee the absence of errors or omissions in this tool. If you find any mistakes, please help</a:t>
          </a:r>
          <a:r>
            <a:rPr lang="en-US" cap="none" sz="1100" b="0" i="0" u="none" baseline="0">
              <a:solidFill>
                <a:srgbClr val="000000"/>
              </a:solidFill>
              <a:latin typeface="Calibri"/>
              <a:ea typeface="Calibri"/>
              <a:cs typeface="Calibri"/>
            </a:rPr>
            <a:t> us improve the tool by either leaving feedback with the HelpDesk or by </a:t>
          </a:r>
          <a:r>
            <a:rPr lang="en-US" cap="none" sz="1100" b="0" i="0" u="none" baseline="0">
              <a:solidFill>
                <a:srgbClr val="000000"/>
              </a:solidFill>
              <a:latin typeface="Calibri"/>
              <a:ea typeface="Calibri"/>
              <a:cs typeface="Calibri"/>
            </a:rPr>
            <a:t>contacting the authors at impact@sub.uni-goettingen.de</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15</xdr:row>
      <xdr:rowOff>0</xdr:rowOff>
    </xdr:from>
    <xdr:to>
      <xdr:col>3</xdr:col>
      <xdr:colOff>0</xdr:colOff>
      <xdr:row>19</xdr:row>
      <xdr:rowOff>0</xdr:rowOff>
    </xdr:to>
    <xdr:sp>
      <xdr:nvSpPr>
        <xdr:cNvPr id="10" name="TextBox 10"/>
        <xdr:cNvSpPr txBox="1">
          <a:spLocks noChangeArrowheads="1"/>
        </xdr:cNvSpPr>
      </xdr:nvSpPr>
      <xdr:spPr>
        <a:xfrm>
          <a:off x="247650" y="2647950"/>
          <a:ext cx="33242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tool will estimate the overall cost of undertaking a digitisation project.  To use it, please  fill out the light green cells in Section 1 and then Section 2.</a:t>
          </a:r>
        </a:p>
      </xdr:txBody>
    </xdr:sp>
    <xdr:clientData/>
  </xdr:twoCellAnchor>
  <xdr:twoCellAnchor editAs="oneCell">
    <xdr:from>
      <xdr:col>6</xdr:col>
      <xdr:colOff>533400</xdr:colOff>
      <xdr:row>2</xdr:row>
      <xdr:rowOff>95250</xdr:rowOff>
    </xdr:from>
    <xdr:to>
      <xdr:col>11</xdr:col>
      <xdr:colOff>9525</xdr:colOff>
      <xdr:row>5</xdr:row>
      <xdr:rowOff>57150</xdr:rowOff>
    </xdr:to>
    <xdr:pic>
      <xdr:nvPicPr>
        <xdr:cNvPr id="11" name="Picture 11" descr="SUB Logo alt[1].png"/>
        <xdr:cNvPicPr preferRelativeResize="1">
          <a:picLocks noChangeAspect="1"/>
        </xdr:cNvPicPr>
      </xdr:nvPicPr>
      <xdr:blipFill>
        <a:blip r:embed="rId12"/>
        <a:stretch>
          <a:fillRect/>
        </a:stretch>
      </xdr:blipFill>
      <xdr:spPr>
        <a:xfrm>
          <a:off x="6896100" y="609600"/>
          <a:ext cx="43815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6.png" /></Relationships>
</file>

<file path=xl/worksheets/sheet1.xml><?xml version="1.0" encoding="utf-8"?>
<worksheet xmlns="http://schemas.openxmlformats.org/spreadsheetml/2006/main" xmlns:r="http://schemas.openxmlformats.org/officeDocument/2006/relationships">
  <dimension ref="B2:K36"/>
  <sheetViews>
    <sheetView showGridLines="0" showRowColHeaders="0" tabSelected="1" zoomScalePageLayoutView="0" workbookViewId="0" topLeftCell="A1">
      <selection activeCell="C8" sqref="C8"/>
    </sheetView>
  </sheetViews>
  <sheetFormatPr defaultColWidth="11.57421875" defaultRowHeight="12.75"/>
  <cols>
    <col min="1" max="1" width="3.7109375" style="0" customWidth="1"/>
    <col min="2" max="2" width="38.421875" style="0" customWidth="1"/>
    <col min="3" max="3" width="11.421875" style="0" customWidth="1"/>
    <col min="4" max="4" width="2.421875" style="0" customWidth="1"/>
    <col min="5" max="5" width="24.7109375" style="0" customWidth="1"/>
    <col min="6" max="11" width="14.7109375" style="0" customWidth="1"/>
    <col min="12" max="16384" width="11.421875" style="0" customWidth="1"/>
  </cols>
  <sheetData>
    <row r="2" ht="27.75">
      <c r="E2" s="25" t="s">
        <v>33</v>
      </c>
    </row>
    <row r="3" ht="12.75">
      <c r="E3" s="29" t="s">
        <v>34</v>
      </c>
    </row>
    <row r="4" ht="12.75">
      <c r="E4" t="s">
        <v>32</v>
      </c>
    </row>
    <row r="5" ht="12.75">
      <c r="E5" s="29"/>
    </row>
    <row r="6" ht="13.5" thickBot="1"/>
    <row r="7" spans="2:3" ht="12.75">
      <c r="B7" s="30" t="s">
        <v>18</v>
      </c>
      <c r="C7" s="31"/>
    </row>
    <row r="8" spans="2:3" ht="12.75">
      <c r="B8" s="3" t="s">
        <v>0</v>
      </c>
      <c r="C8" s="18">
        <v>3000</v>
      </c>
    </row>
    <row r="9" spans="2:3" ht="12.75">
      <c r="B9" s="3" t="s">
        <v>28</v>
      </c>
      <c r="C9" s="18">
        <v>4500000</v>
      </c>
    </row>
    <row r="10" spans="2:3" ht="12.75">
      <c r="B10" s="3" t="s">
        <v>31</v>
      </c>
      <c r="C10" s="18">
        <v>40</v>
      </c>
    </row>
    <row r="11" spans="2:3" ht="12.75">
      <c r="B11" s="3" t="s">
        <v>20</v>
      </c>
      <c r="C11" s="19">
        <v>500</v>
      </c>
    </row>
    <row r="12" spans="2:3" ht="12.75">
      <c r="B12" s="3" t="s">
        <v>30</v>
      </c>
      <c r="C12" s="20">
        <v>220</v>
      </c>
    </row>
    <row r="13" spans="2:3" ht="12.75">
      <c r="B13" s="3" t="s">
        <v>29</v>
      </c>
      <c r="C13" s="20">
        <v>8</v>
      </c>
    </row>
    <row r="14" spans="2:4" ht="13.5" thickBot="1">
      <c r="B14" s="5" t="s">
        <v>7</v>
      </c>
      <c r="C14" s="21">
        <v>0.15</v>
      </c>
      <c r="D14" s="1"/>
    </row>
    <row r="15" ht="13.5" thickBot="1"/>
    <row r="16" spans="5:11" ht="12.75">
      <c r="E16" s="30" t="s">
        <v>17</v>
      </c>
      <c r="F16" s="32"/>
      <c r="G16" s="32"/>
      <c r="H16" s="32"/>
      <c r="I16" s="32"/>
      <c r="J16" s="32"/>
      <c r="K16" s="33"/>
    </row>
    <row r="17" spans="5:11" ht="12.75">
      <c r="E17" s="3"/>
      <c r="F17" s="2" t="s">
        <v>1</v>
      </c>
      <c r="G17" s="2" t="s">
        <v>2</v>
      </c>
      <c r="H17" s="2" t="s">
        <v>4</v>
      </c>
      <c r="I17" s="2" t="s">
        <v>3</v>
      </c>
      <c r="J17" s="17" t="s">
        <v>25</v>
      </c>
      <c r="K17" s="4" t="s">
        <v>6</v>
      </c>
    </row>
    <row r="18" spans="5:11" ht="12.75">
      <c r="E18" s="3" t="s">
        <v>22</v>
      </c>
      <c r="F18" s="22">
        <v>3</v>
      </c>
      <c r="G18" s="22">
        <v>1</v>
      </c>
      <c r="H18" s="22"/>
      <c r="I18" s="22"/>
      <c r="J18" s="22">
        <v>1</v>
      </c>
      <c r="K18" s="8">
        <f>SUM(F18:J18)</f>
        <v>5</v>
      </c>
    </row>
    <row r="19" spans="5:11" ht="12.75">
      <c r="E19" s="3" t="s">
        <v>21</v>
      </c>
      <c r="F19" s="22"/>
      <c r="G19" s="22">
        <v>1.5</v>
      </c>
      <c r="H19" s="22">
        <v>1</v>
      </c>
      <c r="I19" s="22"/>
      <c r="J19" s="22">
        <v>1</v>
      </c>
      <c r="K19" s="8">
        <f>SUM(F19:J19)</f>
        <v>3.5</v>
      </c>
    </row>
    <row r="20" spans="5:11" ht="12.75">
      <c r="E20" s="3" t="s">
        <v>5</v>
      </c>
      <c r="F20" s="22">
        <v>4</v>
      </c>
      <c r="G20" s="22">
        <v>4</v>
      </c>
      <c r="H20" s="22">
        <v>5</v>
      </c>
      <c r="I20" s="22"/>
      <c r="J20" s="22">
        <v>2</v>
      </c>
      <c r="K20" s="8">
        <f>SUM(F20:J20)</f>
        <v>15</v>
      </c>
    </row>
    <row r="21" spans="5:11" ht="12.75">
      <c r="E21" s="3" t="s">
        <v>26</v>
      </c>
      <c r="F21" s="23">
        <v>42000</v>
      </c>
      <c r="G21" s="23">
        <v>18000</v>
      </c>
      <c r="H21" s="23">
        <v>36000</v>
      </c>
      <c r="I21" s="23"/>
      <c r="J21" s="23">
        <v>24000</v>
      </c>
      <c r="K21" s="8"/>
    </row>
    <row r="22" spans="5:11" ht="12.75">
      <c r="E22" s="3" t="s">
        <v>24</v>
      </c>
      <c r="F22" s="11">
        <f>IF(F20=0,0,(1+$C$14)*(F19*$C9/10+F18*$C8)/(F20*60*$C$13))</f>
        <v>5.390625</v>
      </c>
      <c r="G22" s="11">
        <f>IF(G20=0,0,(1+$C$14)*(G19*$C9/10+G18*$C8)/(G20*60*$C$13))</f>
        <v>406.09374999999994</v>
      </c>
      <c r="H22" s="11">
        <f>IF(H20=0,0,(1+$C$14)*(H19*$C9/10+H18*$C8)/(H20*60*$C$13))</f>
        <v>215.62499999999997</v>
      </c>
      <c r="I22" s="11">
        <f>IF(I20=0,0,(1+$C$14)*(I19*$C9/10+I18*$C8)/(I20*60*$C$13))</f>
        <v>0</v>
      </c>
      <c r="J22" s="11">
        <f>IF(J20=0,0,(1+$C$14)*(J19*$C9/10+J18*$C8)/(J20*60*$C$13))</f>
        <v>542.6562499999999</v>
      </c>
      <c r="K22" s="9">
        <f>SUM(F22:J22)</f>
        <v>1169.7656249999998</v>
      </c>
    </row>
    <row r="23" spans="5:11" ht="12.75">
      <c r="E23" s="3" t="s">
        <v>23</v>
      </c>
      <c r="F23" s="12">
        <f>F20*F21*F22/$C$12</f>
        <v>4116.477272727273</v>
      </c>
      <c r="G23" s="12">
        <f>G20*G21*G22/$C$12</f>
        <v>132903.4090909091</v>
      </c>
      <c r="H23" s="12">
        <f>H20*H21*H22/$C$12</f>
        <v>176420.4545454545</v>
      </c>
      <c r="I23" s="12">
        <f>I20*I21*I22/$C$12</f>
        <v>0</v>
      </c>
      <c r="J23" s="12">
        <f>J20*J21*J22/$C$12</f>
        <v>118397.72727272725</v>
      </c>
      <c r="K23" s="13">
        <f>SUM(F23:J23)</f>
        <v>431838.06818181806</v>
      </c>
    </row>
    <row r="24" spans="5:11" ht="13.5" thickBot="1">
      <c r="E24" s="5" t="s">
        <v>27</v>
      </c>
      <c r="F24" s="24"/>
      <c r="G24" s="24"/>
      <c r="H24" s="24"/>
      <c r="I24" s="24">
        <v>150000</v>
      </c>
      <c r="J24" s="24"/>
      <c r="K24" s="14">
        <f>SUM(F24:J24)</f>
        <v>150000</v>
      </c>
    </row>
    <row r="25" ht="13.5" thickBot="1"/>
    <row r="26" spans="2:11" ht="14.25">
      <c r="B26" s="30" t="s">
        <v>16</v>
      </c>
      <c r="C26" s="34"/>
      <c r="F26" s="28"/>
      <c r="G26" s="27"/>
      <c r="H26" s="27"/>
      <c r="I26" s="27"/>
      <c r="J26" s="27"/>
      <c r="K26" s="27"/>
    </row>
    <row r="27" spans="2:11" ht="12.75">
      <c r="B27" s="3" t="s">
        <v>10</v>
      </c>
      <c r="C27" s="9">
        <f>$K$22</f>
        <v>1169.7656249999998</v>
      </c>
      <c r="F27" s="27"/>
      <c r="G27" s="27"/>
      <c r="H27" s="27"/>
      <c r="I27" s="27"/>
      <c r="J27" s="27"/>
      <c r="K27" s="27"/>
    </row>
    <row r="28" spans="2:11" ht="12.75" customHeight="1">
      <c r="B28" s="3" t="s">
        <v>8</v>
      </c>
      <c r="C28" s="9">
        <f>MAX(F22:J22)+COLUMNS(F17:J17)</f>
        <v>547.6562499999999</v>
      </c>
      <c r="F28" s="27"/>
      <c r="G28" s="27"/>
      <c r="H28" s="27"/>
      <c r="I28" s="27"/>
      <c r="J28" s="27"/>
      <c r="K28" s="27"/>
    </row>
    <row r="29" spans="2:3" ht="12.75">
      <c r="B29" s="3" t="s">
        <v>9</v>
      </c>
      <c r="C29" s="10">
        <f>C28/$C$12</f>
        <v>2.4893465909090904</v>
      </c>
    </row>
    <row r="30" spans="2:3" ht="12.75">
      <c r="B30" s="3" t="s">
        <v>19</v>
      </c>
      <c r="C30" s="9">
        <f>$C$10*$C$9/1000000</f>
        <v>180</v>
      </c>
    </row>
    <row r="31" spans="2:3" ht="12.75">
      <c r="B31" s="3"/>
      <c r="C31" s="8"/>
    </row>
    <row r="32" spans="2:3" ht="12.75">
      <c r="B32" s="3" t="s">
        <v>11</v>
      </c>
      <c r="C32" s="13">
        <f>$K$23</f>
        <v>431838.06818181806</v>
      </c>
    </row>
    <row r="33" spans="2:3" ht="12.75">
      <c r="B33" s="3" t="s">
        <v>12</v>
      </c>
      <c r="C33" s="13">
        <f>$K$24</f>
        <v>150000</v>
      </c>
    </row>
    <row r="34" spans="2:3" ht="12.75">
      <c r="B34" s="3" t="s">
        <v>13</v>
      </c>
      <c r="C34" s="13">
        <f>C30*$C$11</f>
        <v>90000</v>
      </c>
    </row>
    <row r="35" spans="2:6" ht="12.75">
      <c r="B35" s="6" t="s">
        <v>14</v>
      </c>
      <c r="C35" s="15">
        <f>SUM(C32:C34)</f>
        <v>671838.0681818181</v>
      </c>
      <c r="F35" s="26" t="s">
        <v>35</v>
      </c>
    </row>
    <row r="36" spans="2:6" ht="13.5" thickBot="1">
      <c r="B36" s="7" t="s">
        <v>15</v>
      </c>
      <c r="C36" s="16">
        <f>$C$35/$C$9</f>
        <v>0.14929734848484846</v>
      </c>
      <c r="F36" s="26" t="s">
        <v>36</v>
      </c>
    </row>
  </sheetData>
  <sheetProtection/>
  <mergeCells count="3">
    <mergeCell ref="B7:C7"/>
    <mergeCell ref="E16:K16"/>
    <mergeCell ref="B26:C26"/>
  </mergeCells>
  <printOptions/>
  <pageMargins left="0.7" right="0.7" top="0.75" bottom="0.75" header="0.3" footer="0.3"/>
  <pageSetup horizontalDpi="600" verticalDpi="600" orientation="portrait" paperSize="9"/>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Mustafa Dogan</dc:creator>
  <cp:keywords/>
  <dc:description/>
  <cp:lastModifiedBy>Používateľ balíka Microsoft Office</cp:lastModifiedBy>
  <cp:lastPrinted>2010-01-29T17:18:18Z</cp:lastPrinted>
  <dcterms:created xsi:type="dcterms:W3CDTF">2010-01-29T11:30:10Z</dcterms:created>
  <dcterms:modified xsi:type="dcterms:W3CDTF">2019-09-29T08:07:56Z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