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makova\Dropbox\OPF\Výuka\NAMFM\"/>
    </mc:Choice>
  </mc:AlternateContent>
  <bookViews>
    <workbookView xWindow="0" yWindow="0" windowWidth="14076" windowHeight="8484" activeTab="5"/>
  </bookViews>
  <sheets>
    <sheet name="1." sheetId="1" r:id="rId1"/>
    <sheet name="2." sheetId="2" r:id="rId2"/>
    <sheet name="3." sheetId="3" r:id="rId3"/>
    <sheet name="4." sheetId="4" r:id="rId4"/>
    <sheet name="5." sheetId="5" r:id="rId5"/>
    <sheet name="6.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6" l="1"/>
  <c r="H6" i="5"/>
  <c r="E22" i="4"/>
  <c r="E21" i="4"/>
  <c r="G14" i="4"/>
  <c r="J14" i="4" s="1"/>
  <c r="G24" i="4"/>
  <c r="J24" i="4" s="1"/>
  <c r="H8" i="3"/>
  <c r="G12" i="3"/>
  <c r="H14" i="3"/>
  <c r="J14" i="3" s="1"/>
  <c r="E17" i="2"/>
  <c r="C17" i="2"/>
  <c r="H10" i="2"/>
  <c r="H7" i="2"/>
</calcChain>
</file>

<file path=xl/sharedStrings.xml><?xml version="1.0" encoding="utf-8"?>
<sst xmlns="http://schemas.openxmlformats.org/spreadsheetml/2006/main" count="89" uniqueCount="63">
  <si>
    <t>At what rate, you as his client, will you sell EUR expressed in USD?</t>
  </si>
  <si>
    <t xml:space="preserve">1. The currency trader's quotation of the USD/EUR exchange rate for the client has the following form: 1.1824/39 (bid/ask). </t>
  </si>
  <si>
    <t>2. The bank is quoting the following CZK bid and ask exchange rate. Calculate the bid and ask exchange rate for EUR (four decimal places).</t>
  </si>
  <si>
    <t>EUR/CZK</t>
  </si>
  <si>
    <t>3. Bank's dealer is quoting the following EUR exchange rates. Calculate the  middle rate and the spread in absolute and percentage terms.</t>
  </si>
  <si>
    <t>USD/EUR</t>
  </si>
  <si>
    <t xml:space="preserve">Calculate the exchange rate of the Czech koruna (CZK) in both periods and the percentage change in the foreign exchange rate in both cases. </t>
  </si>
  <si>
    <t>Determine which currency has been appreciated and which has been depreciated.</t>
  </si>
  <si>
    <t>CZK/EUR</t>
  </si>
  <si>
    <t>E0</t>
  </si>
  <si>
    <t>E1</t>
  </si>
  <si>
    <t>CZK/PLN</t>
  </si>
  <si>
    <t xml:space="preserve">4. The exchange rate of the euro (EUR) in the basic and current periods is specified as follows. </t>
  </si>
  <si>
    <t>6. Arcelor Mittal Tubular Products Karviná needs to buy 1 000 000 GBP to pay for the delivery. What will be the costs in CZK?</t>
  </si>
  <si>
    <t>CZK/GBP</t>
  </si>
  <si>
    <t>5. Škoda Auto company has expected income cash flows of 125 000 PLN from business in Poland. What are the expected cash flows in CZK?</t>
  </si>
  <si>
    <t>bid</t>
  </si>
  <si>
    <t>ask</t>
  </si>
  <si>
    <t>&lt;</t>
  </si>
  <si>
    <t>(bid exchange rate has to be always lower than ask exchange rate)</t>
  </si>
  <si>
    <t>You will sell 1 EUR for the 1.1824 USD.</t>
  </si>
  <si>
    <t xml:space="preserve">(Trader buys =&gt; client sells at bid exchange rate)
</t>
  </si>
  <si>
    <r>
      <t>CZK/EUR</t>
    </r>
    <r>
      <rPr>
        <vertAlign val="subscript"/>
        <sz val="11"/>
        <color rgb="FFFF0000"/>
        <rFont val="Calibri"/>
        <family val="2"/>
        <charset val="238"/>
        <scheme val="minor"/>
      </rPr>
      <t>BID</t>
    </r>
    <r>
      <rPr>
        <sz val="11"/>
        <color rgb="FFFF0000"/>
        <rFont val="Calibri"/>
        <family val="2"/>
        <charset val="238"/>
        <scheme val="minor"/>
      </rPr>
      <t xml:space="preserve">=˃   </t>
    </r>
  </si>
  <si>
    <t>0,0425 EUR/CZK</t>
  </si>
  <si>
    <r>
      <t>CZK/EUR</t>
    </r>
    <r>
      <rPr>
        <vertAlign val="subscript"/>
        <sz val="11"/>
        <color rgb="FFFF0000"/>
        <rFont val="Calibri"/>
        <family val="2"/>
        <charset val="238"/>
        <scheme val="minor"/>
      </rPr>
      <t>ASK</t>
    </r>
    <r>
      <rPr>
        <sz val="11"/>
        <color rgb="FFFF0000"/>
        <rFont val="Calibri"/>
        <family val="2"/>
        <charset val="238"/>
        <scheme val="minor"/>
      </rPr>
      <t xml:space="preserve">=˃ </t>
    </r>
  </si>
  <si>
    <t>0,0375 EUR/CZK</t>
  </si>
  <si>
    <t xml:space="preserve"> =</t>
  </si>
  <si>
    <t>Bid has to be lower than Ask!!!</t>
  </si>
  <si>
    <t>BID</t>
  </si>
  <si>
    <t>ASK</t>
  </si>
  <si>
    <t>*100 =</t>
  </si>
  <si>
    <t>1,2766 USD/EUR</t>
  </si>
  <si>
    <t xml:space="preserve"> = </t>
  </si>
  <si>
    <t>spread in %</t>
  </si>
  <si>
    <t>spred in absolute terms</t>
  </si>
  <si>
    <t xml:space="preserve">  = 1,2766 USD/EUR -1,2758 USD/EUR</t>
  </si>
  <si>
    <t xml:space="preserve"> =&gt; 8 pips</t>
  </si>
  <si>
    <t>middle rate</t>
  </si>
  <si>
    <r>
      <t xml:space="preserve"> =</t>
    </r>
    <r>
      <rPr>
        <u/>
        <sz val="12"/>
        <color rgb="FFFF0000"/>
        <rFont val="Calibri"/>
        <family val="2"/>
        <charset val="238"/>
        <scheme val="minor"/>
      </rPr>
      <t xml:space="preserve"> (1,2766 USD/EUR - 1,2758 USD/EUR)</t>
    </r>
    <r>
      <rPr>
        <vertAlign val="subscript"/>
        <sz val="12"/>
        <color rgb="FFFF0000"/>
        <rFont val="Calibri"/>
        <family val="2"/>
        <charset val="238"/>
        <scheme val="minor"/>
      </rPr>
      <t xml:space="preserve"> *</t>
    </r>
    <r>
      <rPr>
        <sz val="12"/>
        <color rgb="FFFF0000"/>
        <rFont val="Calibri"/>
        <family val="2"/>
        <charset val="238"/>
        <scheme val="minor"/>
      </rPr>
      <t>100</t>
    </r>
  </si>
  <si>
    <t xml:space="preserve"> = (1,2766 USD/EUR - 1,2758 USD/EUR)</t>
  </si>
  <si>
    <t xml:space="preserve"> =&gt;</t>
  </si>
  <si>
    <t>27,7 CZK/EUR</t>
  </si>
  <si>
    <t xml:space="preserve"> =1/27,7 CZK/EUR</t>
  </si>
  <si>
    <t xml:space="preserve"> =1/26,14 CZK/EUR</t>
  </si>
  <si>
    <t>změna CZK:</t>
  </si>
  <si>
    <t>0,036101 EUR/CZK</t>
  </si>
  <si>
    <t>Δ EUR:</t>
  </si>
  <si>
    <t>Δ EUR in %:</t>
  </si>
  <si>
    <t xml:space="preserve"> EUR/CZK exchange rate calculation:</t>
  </si>
  <si>
    <t>Δ CZK in %:</t>
  </si>
  <si>
    <t>Czech koruna apreciated against Euro by 5,97 %.</t>
  </si>
  <si>
    <t>Euro depreciated against Czech koruna by 5,63 %.</t>
  </si>
  <si>
    <r>
      <rPr>
        <sz val="12"/>
        <color rgb="FFFF0000"/>
        <rFont val="Calibri"/>
        <family val="2"/>
        <charset val="238"/>
        <scheme val="minor"/>
      </rPr>
      <t xml:space="preserve"> =</t>
    </r>
    <r>
      <rPr>
        <u/>
        <sz val="12"/>
        <color rgb="FFFF0000"/>
        <rFont val="Calibri"/>
        <family val="2"/>
        <charset val="238"/>
        <scheme val="minor"/>
      </rPr>
      <t xml:space="preserve"> (26,14 CZK/EUR-27,7 CZK/EUR)</t>
    </r>
    <r>
      <rPr>
        <sz val="12"/>
        <color rgb="FFFF0000"/>
        <rFont val="Calibri"/>
        <family val="2"/>
        <charset val="238"/>
        <scheme val="minor"/>
      </rPr>
      <t xml:space="preserve">   =</t>
    </r>
  </si>
  <si>
    <r>
      <rPr>
        <sz val="12"/>
        <color rgb="FFFF0000"/>
        <rFont val="Calibri"/>
        <family val="2"/>
        <charset val="238"/>
        <scheme val="minor"/>
      </rPr>
      <t xml:space="preserve"> =</t>
    </r>
    <r>
      <rPr>
        <u/>
        <sz val="12"/>
        <color rgb="FFFF0000"/>
        <rFont val="Calibri"/>
        <family val="2"/>
        <charset val="238"/>
        <scheme val="minor"/>
      </rPr>
      <t xml:space="preserve"> (0,038256 EUR/CZK-0,036101 EUR/CZK)</t>
    </r>
    <r>
      <rPr>
        <sz val="12"/>
        <color rgb="FFFF0000"/>
        <rFont val="Calibri"/>
        <family val="2"/>
        <charset val="238"/>
        <scheme val="minor"/>
      </rPr>
      <t xml:space="preserve">   =</t>
    </r>
  </si>
  <si>
    <t>CZK</t>
  </si>
  <si>
    <t>Income cash flows in CZK</t>
  </si>
  <si>
    <t>(we will sell the PLN to the dealer at bid exchange rate)</t>
  </si>
  <si>
    <r>
      <t xml:space="preserve">125 000 </t>
    </r>
    <r>
      <rPr>
        <strike/>
        <u/>
        <sz val="12"/>
        <color rgb="FFFF0000"/>
        <rFont val="Calibri"/>
        <family val="2"/>
        <charset val="238"/>
        <scheme val="minor"/>
      </rPr>
      <t>PLN</t>
    </r>
    <r>
      <rPr>
        <u/>
        <sz val="12"/>
        <color rgb="FFFF0000"/>
        <rFont val="Calibri"/>
        <family val="2"/>
        <charset val="238"/>
        <scheme val="minor"/>
      </rPr>
      <t xml:space="preserve"> x 6,2175 CZK</t>
    </r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</si>
  <si>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PLN</t>
    </r>
  </si>
  <si>
    <t>Costs in CZK</t>
  </si>
  <si>
    <r>
      <t xml:space="preserve">1 </t>
    </r>
    <r>
      <rPr>
        <strike/>
        <sz val="12"/>
        <color rgb="FFFF0000"/>
        <rFont val="Calibri"/>
        <family val="2"/>
        <charset val="238"/>
        <scheme val="minor"/>
      </rPr>
      <t>GBP</t>
    </r>
  </si>
  <si>
    <r>
      <t xml:space="preserve">1 000 000 </t>
    </r>
    <r>
      <rPr>
        <strike/>
        <u/>
        <sz val="12"/>
        <color rgb="FFFF0000"/>
        <rFont val="Calibri"/>
        <family val="2"/>
        <charset val="238"/>
        <scheme val="minor"/>
      </rPr>
      <t>GBP</t>
    </r>
    <r>
      <rPr>
        <u/>
        <sz val="12"/>
        <color rgb="FFFF0000"/>
        <rFont val="Calibri"/>
        <family val="2"/>
        <charset val="238"/>
        <scheme val="minor"/>
      </rPr>
      <t xml:space="preserve"> x 29,8538 CZK</t>
    </r>
  </si>
  <si>
    <t>(we will buy the GBP from the dealer at ask exchange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</si>
</sst>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0%"/>
    <numFmt numFmtId="170" formatCode="0.000000"/>
  </numFmts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bscript"/>
      <sz val="11"/>
      <color rgb="FFFF0000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  <font>
      <vertAlign val="subscript"/>
      <sz val="12"/>
      <color rgb="FFFF0000"/>
      <name val="Calibri"/>
      <family val="2"/>
      <charset val="238"/>
      <scheme val="minor"/>
    </font>
    <font>
      <strike/>
      <u/>
      <sz val="12"/>
      <color rgb="FFFF0000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NumberFormat="1" applyFont="1" applyAlignment="1">
      <alignment horizontal="justify" vertical="center"/>
    </xf>
    <xf numFmtId="0" fontId="1" fillId="0" borderId="0" xfId="0" applyNumberFormat="1" applyFont="1"/>
    <xf numFmtId="2" fontId="1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1" applyNumberFormat="1" applyFont="1"/>
    <xf numFmtId="168" fontId="7" fillId="0" borderId="0" xfId="1" applyNumberFormat="1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0" fillId="0" borderId="0" xfId="0" applyFont="1"/>
    <xf numFmtId="10" fontId="7" fillId="0" borderId="0" xfId="1" applyNumberFormat="1" applyFont="1"/>
    <xf numFmtId="10" fontId="6" fillId="0" borderId="0" xfId="0" applyNumberFormat="1" applyFont="1"/>
    <xf numFmtId="14" fontId="6" fillId="0" borderId="0" xfId="0" applyNumberFormat="1" applyFont="1"/>
    <xf numFmtId="170" fontId="6" fillId="0" borderId="0" xfId="0" applyNumberFormat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</xdr:row>
      <xdr:rowOff>53340</xdr:rowOff>
    </xdr:from>
    <xdr:to>
      <xdr:col>13</xdr:col>
      <xdr:colOff>586596</xdr:colOff>
      <xdr:row>5</xdr:row>
      <xdr:rowOff>136467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281940"/>
          <a:ext cx="2720196" cy="87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83820</xdr:colOff>
      <xdr:row>1</xdr:row>
      <xdr:rowOff>83820</xdr:rowOff>
    </xdr:from>
    <xdr:to>
      <xdr:col>18</xdr:col>
      <xdr:colOff>241970</xdr:colOff>
      <xdr:row>5</xdr:row>
      <xdr:rowOff>144087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8220" y="312420"/>
          <a:ext cx="2596550" cy="791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259080</xdr:colOff>
      <xdr:row>5</xdr:row>
      <xdr:rowOff>106680</xdr:rowOff>
    </xdr:from>
    <xdr:to>
      <xdr:col>3</xdr:col>
      <xdr:colOff>350520</xdr:colOff>
      <xdr:row>7</xdr:row>
      <xdr:rowOff>99060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127760"/>
          <a:ext cx="131064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297180</xdr:colOff>
      <xdr:row>8</xdr:row>
      <xdr:rowOff>121920</xdr:rowOff>
    </xdr:from>
    <xdr:to>
      <xdr:col>3</xdr:col>
      <xdr:colOff>388620</xdr:colOff>
      <xdr:row>10</xdr:row>
      <xdr:rowOff>114300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1706880"/>
          <a:ext cx="131064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403861</xdr:colOff>
      <xdr:row>1</xdr:row>
      <xdr:rowOff>45720</xdr:rowOff>
    </xdr:from>
    <xdr:to>
      <xdr:col>22</xdr:col>
      <xdr:colOff>312421</xdr:colOff>
      <xdr:row>5</xdr:row>
      <xdr:rowOff>84583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1" y="274320"/>
          <a:ext cx="4785360" cy="816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335280</xdr:colOff>
      <xdr:row>2</xdr:row>
      <xdr:rowOff>83820</xdr:rowOff>
    </xdr:from>
    <xdr:to>
      <xdr:col>13</xdr:col>
      <xdr:colOff>477774</xdr:colOff>
      <xdr:row>5</xdr:row>
      <xdr:rowOff>91440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495300"/>
          <a:ext cx="3190494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15</xdr:col>
      <xdr:colOff>297180</xdr:colOff>
      <xdr:row>10</xdr:row>
      <xdr:rowOff>1216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246120"/>
          <a:ext cx="3954780" cy="1007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C12" sqref="C12"/>
    </sheetView>
  </sheetViews>
  <sheetFormatPr defaultRowHeight="14.4" x14ac:dyDescent="0.3"/>
  <sheetData>
    <row r="1" spans="1:7" ht="18" x14ac:dyDescent="0.35">
      <c r="A1" s="2" t="s">
        <v>1</v>
      </c>
    </row>
    <row r="2" spans="1:7" ht="18" x14ac:dyDescent="0.35">
      <c r="A2" s="2" t="s">
        <v>0</v>
      </c>
    </row>
    <row r="4" spans="1:7" ht="15.6" x14ac:dyDescent="0.3">
      <c r="A4" s="11"/>
      <c r="B4" s="11"/>
      <c r="C4" s="10" t="s">
        <v>16</v>
      </c>
      <c r="D4" s="12" t="s">
        <v>18</v>
      </c>
      <c r="E4" s="10" t="s">
        <v>17</v>
      </c>
      <c r="F4" s="13"/>
      <c r="G4" s="7" t="s">
        <v>19</v>
      </c>
    </row>
    <row r="5" spans="1:7" ht="15.6" x14ac:dyDescent="0.3">
      <c r="A5" s="11" t="s">
        <v>5</v>
      </c>
      <c r="B5" s="11"/>
      <c r="C5" s="14">
        <v>1.1823999999999999</v>
      </c>
      <c r="D5" s="11"/>
      <c r="E5" s="11">
        <v>1.1839</v>
      </c>
      <c r="F5" s="13"/>
      <c r="G5" s="7"/>
    </row>
    <row r="6" spans="1:7" ht="15.6" x14ac:dyDescent="0.3">
      <c r="A6" s="11"/>
      <c r="B6" s="11"/>
      <c r="C6" s="11"/>
      <c r="D6" s="11"/>
      <c r="E6" s="11"/>
      <c r="F6" s="13"/>
      <c r="G6" s="7"/>
    </row>
    <row r="7" spans="1:7" ht="15.6" x14ac:dyDescent="0.3">
      <c r="A7" s="11"/>
      <c r="B7" s="13"/>
      <c r="C7" s="14" t="s">
        <v>20</v>
      </c>
      <c r="D7" s="11"/>
      <c r="E7" s="11"/>
      <c r="F7" s="13"/>
      <c r="G7" s="9" t="s">
        <v>21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10" sqref="G10"/>
    </sheetView>
  </sheetViews>
  <sheetFormatPr defaultRowHeight="14.4" x14ac:dyDescent="0.3"/>
  <sheetData>
    <row r="1" spans="1:9" ht="18" x14ac:dyDescent="0.35">
      <c r="A1" s="2" t="s">
        <v>2</v>
      </c>
    </row>
    <row r="2" spans="1:9" ht="15.6" x14ac:dyDescent="0.3">
      <c r="C2" s="10" t="s">
        <v>16</v>
      </c>
      <c r="D2" s="10"/>
      <c r="E2" s="10" t="s">
        <v>17</v>
      </c>
    </row>
    <row r="3" spans="1:9" ht="18" x14ac:dyDescent="0.35">
      <c r="A3" s="1" t="s">
        <v>3</v>
      </c>
      <c r="C3" s="1">
        <v>3.7499999999999999E-2</v>
      </c>
      <c r="D3" s="1"/>
      <c r="E3" s="1">
        <v>4.2500000000000003E-2</v>
      </c>
    </row>
    <row r="7" spans="1:9" ht="15.6" x14ac:dyDescent="0.35">
      <c r="A7" s="7" t="s">
        <v>22</v>
      </c>
      <c r="B7" s="7"/>
      <c r="C7" s="7"/>
      <c r="E7" s="17" t="s">
        <v>26</v>
      </c>
      <c r="F7" s="15">
        <v>1</v>
      </c>
      <c r="G7" s="17" t="s">
        <v>26</v>
      </c>
      <c r="H7" s="8">
        <f>1/E3</f>
        <v>23.52941176470588</v>
      </c>
      <c r="I7" s="8" t="s">
        <v>8</v>
      </c>
    </row>
    <row r="8" spans="1:9" x14ac:dyDescent="0.3">
      <c r="A8" s="7"/>
      <c r="B8" s="7"/>
      <c r="C8" s="7"/>
      <c r="F8" s="16" t="s">
        <v>23</v>
      </c>
      <c r="G8" s="8"/>
      <c r="H8" s="7"/>
      <c r="I8" s="7"/>
    </row>
    <row r="9" spans="1:9" x14ac:dyDescent="0.3">
      <c r="B9" s="7"/>
      <c r="C9" s="7"/>
      <c r="F9" s="8"/>
      <c r="G9" s="8"/>
      <c r="H9" s="7"/>
      <c r="I9" s="7"/>
    </row>
    <row r="10" spans="1:9" ht="15.6" x14ac:dyDescent="0.35">
      <c r="A10" s="7" t="s">
        <v>24</v>
      </c>
      <c r="B10" s="7"/>
      <c r="C10" s="7"/>
      <c r="E10" s="17" t="s">
        <v>26</v>
      </c>
      <c r="F10" s="15">
        <v>1</v>
      </c>
      <c r="G10" s="17" t="s">
        <v>26</v>
      </c>
      <c r="H10" s="8">
        <f>1/C3</f>
        <v>26.666666666666668</v>
      </c>
      <c r="I10" s="8" t="s">
        <v>8</v>
      </c>
    </row>
    <row r="11" spans="1:9" x14ac:dyDescent="0.3">
      <c r="A11" s="7"/>
      <c r="B11" s="7"/>
      <c r="C11" s="7"/>
      <c r="F11" s="16" t="s">
        <v>25</v>
      </c>
      <c r="G11" s="7"/>
      <c r="H11" s="7"/>
      <c r="I11" s="7"/>
    </row>
    <row r="14" spans="1:9" ht="15.6" x14ac:dyDescent="0.3">
      <c r="B14" s="11" t="s">
        <v>27</v>
      </c>
    </row>
    <row r="16" spans="1:9" x14ac:dyDescent="0.3">
      <c r="A16" s="8"/>
      <c r="B16" s="8"/>
      <c r="C16" s="8" t="s">
        <v>28</v>
      </c>
      <c r="D16" s="16" t="s">
        <v>18</v>
      </c>
      <c r="E16" s="8" t="s">
        <v>29</v>
      </c>
    </row>
    <row r="17" spans="1:5" x14ac:dyDescent="0.3">
      <c r="A17" s="8" t="s">
        <v>8</v>
      </c>
      <c r="B17" s="8"/>
      <c r="C17" s="8">
        <f>H7</f>
        <v>23.52941176470588</v>
      </c>
      <c r="D17" s="16" t="s">
        <v>18</v>
      </c>
      <c r="E17" s="8">
        <f>H10</f>
        <v>26.666666666666668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18" sqref="J18"/>
    </sheetView>
  </sheetViews>
  <sheetFormatPr defaultRowHeight="14.4" x14ac:dyDescent="0.3"/>
  <cols>
    <col min="1" max="1" width="11.21875" customWidth="1"/>
    <col min="2" max="2" width="12.88671875" customWidth="1"/>
    <col min="6" max="6" width="14" customWidth="1"/>
  </cols>
  <sheetData>
    <row r="1" spans="1:11" ht="18" x14ac:dyDescent="0.35">
      <c r="A1" s="2" t="s">
        <v>4</v>
      </c>
    </row>
    <row r="3" spans="1:11" ht="18" x14ac:dyDescent="0.35">
      <c r="A3" s="3" t="s">
        <v>5</v>
      </c>
      <c r="B3" s="1"/>
      <c r="C3" s="4">
        <v>1.2758</v>
      </c>
      <c r="D3" s="5"/>
      <c r="E3" s="4">
        <v>1.2766</v>
      </c>
    </row>
    <row r="7" spans="1:11" ht="15.6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5.6" x14ac:dyDescent="0.3">
      <c r="A8" s="14" t="s">
        <v>37</v>
      </c>
      <c r="B8" s="13"/>
      <c r="C8" s="20" t="s">
        <v>39</v>
      </c>
      <c r="D8" s="11"/>
      <c r="E8" s="11"/>
      <c r="F8" s="11"/>
      <c r="G8" s="21" t="s">
        <v>26</v>
      </c>
      <c r="H8" s="14">
        <f>(E3+C3)/2</f>
        <v>1.2762</v>
      </c>
      <c r="I8" s="14" t="s">
        <v>5</v>
      </c>
      <c r="J8" s="13"/>
      <c r="K8" s="13"/>
    </row>
    <row r="9" spans="1:11" ht="15.6" x14ac:dyDescent="0.3">
      <c r="A9" s="13"/>
      <c r="B9" s="13"/>
      <c r="C9" s="11"/>
      <c r="D9" s="11">
        <v>2</v>
      </c>
      <c r="E9" s="11"/>
      <c r="F9" s="11"/>
      <c r="G9" s="13"/>
      <c r="H9" s="13"/>
      <c r="I9" s="13"/>
      <c r="J9" s="13"/>
      <c r="K9" s="13"/>
    </row>
    <row r="10" spans="1:11" ht="15.6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5.6" x14ac:dyDescent="0.3">
      <c r="A12" s="14" t="s">
        <v>34</v>
      </c>
      <c r="B12" s="11"/>
      <c r="C12" s="11" t="s">
        <v>35</v>
      </c>
      <c r="D12" s="11"/>
      <c r="E12" s="11"/>
      <c r="F12" s="11"/>
      <c r="G12" s="14">
        <f>E3-C3</f>
        <v>7.9999999999991189E-4</v>
      </c>
      <c r="H12" s="14" t="s">
        <v>36</v>
      </c>
      <c r="I12" s="13"/>
      <c r="J12" s="13"/>
      <c r="K12" s="13"/>
    </row>
    <row r="13" spans="1:11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8" x14ac:dyDescent="0.4">
      <c r="A14" s="14" t="s">
        <v>33</v>
      </c>
      <c r="B14" s="11"/>
      <c r="C14" s="11" t="s">
        <v>38</v>
      </c>
      <c r="D14" s="11"/>
      <c r="E14" s="11"/>
      <c r="F14" s="11"/>
      <c r="G14" s="11" t="s">
        <v>26</v>
      </c>
      <c r="H14" s="18">
        <f>(E3-C3)/E3</f>
        <v>6.2666457778467175E-4</v>
      </c>
      <c r="I14" s="14" t="s">
        <v>30</v>
      </c>
      <c r="J14" s="19">
        <f>H14</f>
        <v>6.2666457778467175E-4</v>
      </c>
      <c r="K14" s="13"/>
    </row>
    <row r="15" spans="1:11" ht="15.6" x14ac:dyDescent="0.3">
      <c r="A15" s="11"/>
      <c r="B15" s="11"/>
      <c r="C15" s="11"/>
      <c r="D15" s="11" t="s">
        <v>31</v>
      </c>
      <c r="E15" s="11"/>
      <c r="F15" s="11"/>
      <c r="G15" s="11"/>
      <c r="H15" s="11"/>
      <c r="I15" s="11"/>
      <c r="J15" s="13"/>
      <c r="K15" s="13"/>
    </row>
    <row r="17" spans="1:7" x14ac:dyDescent="0.3">
      <c r="A17" s="7"/>
      <c r="B17" s="7"/>
      <c r="C17" s="7"/>
      <c r="D17" s="7"/>
      <c r="E17" s="8"/>
      <c r="F17" s="8"/>
      <c r="G17" s="8"/>
    </row>
    <row r="19" spans="1:7" x14ac:dyDescent="0.3">
      <c r="A19" s="8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M18" sqref="M18"/>
    </sheetView>
  </sheetViews>
  <sheetFormatPr defaultRowHeight="14.4" x14ac:dyDescent="0.3"/>
  <cols>
    <col min="5" max="5" width="9.33203125" bestFit="1" customWidth="1"/>
    <col min="6" max="6" width="12.77734375" customWidth="1"/>
    <col min="9" max="9" width="10.44140625" customWidth="1"/>
  </cols>
  <sheetData>
    <row r="1" spans="1:11" ht="18" x14ac:dyDescent="0.35">
      <c r="A1" s="2" t="s">
        <v>12</v>
      </c>
    </row>
    <row r="2" spans="1:11" ht="18" x14ac:dyDescent="0.35">
      <c r="A2" s="2" t="s">
        <v>6</v>
      </c>
    </row>
    <row r="3" spans="1:11" ht="18" x14ac:dyDescent="0.35">
      <c r="A3" s="2" t="s">
        <v>7</v>
      </c>
    </row>
    <row r="6" spans="1:11" ht="18" x14ac:dyDescent="0.35">
      <c r="A6" s="1" t="s">
        <v>9</v>
      </c>
      <c r="B6" s="6">
        <v>27.7</v>
      </c>
      <c r="C6" s="1" t="s">
        <v>8</v>
      </c>
    </row>
    <row r="7" spans="1:11" ht="18" x14ac:dyDescent="0.35">
      <c r="A7" s="1" t="s">
        <v>10</v>
      </c>
      <c r="B7" s="1">
        <v>26.14</v>
      </c>
      <c r="C7" s="1" t="s">
        <v>8</v>
      </c>
    </row>
    <row r="14" spans="1:11" ht="18" x14ac:dyDescent="0.35">
      <c r="A14" s="14" t="s">
        <v>46</v>
      </c>
      <c r="B14" s="11"/>
      <c r="C14" s="22" t="s">
        <v>52</v>
      </c>
      <c r="D14" s="11"/>
      <c r="E14" s="11"/>
      <c r="F14" s="11"/>
      <c r="G14" s="11">
        <f>(B7-B6)/B6</f>
        <v>-5.6317689530685874E-2</v>
      </c>
      <c r="H14" s="14" t="s">
        <v>40</v>
      </c>
      <c r="I14" s="14" t="s">
        <v>47</v>
      </c>
      <c r="J14" s="23">
        <f>G14</f>
        <v>-5.6317689530685874E-2</v>
      </c>
      <c r="K14" s="1"/>
    </row>
    <row r="15" spans="1:11" ht="18" x14ac:dyDescent="0.35">
      <c r="A15" s="11"/>
      <c r="B15" s="11"/>
      <c r="C15" s="24"/>
      <c r="D15" s="11" t="s">
        <v>41</v>
      </c>
      <c r="E15" s="11"/>
      <c r="F15" s="11"/>
      <c r="G15" s="11"/>
      <c r="H15" s="11"/>
      <c r="I15" s="11"/>
      <c r="J15" s="13"/>
      <c r="K15" s="1"/>
    </row>
    <row r="16" spans="1:11" ht="15.6" x14ac:dyDescent="0.3">
      <c r="A16" s="13"/>
      <c r="B16" s="11"/>
      <c r="C16" s="11"/>
      <c r="D16" s="11"/>
      <c r="E16" s="11"/>
      <c r="F16" s="11"/>
      <c r="G16" s="11"/>
      <c r="H16" s="11"/>
      <c r="I16" s="13"/>
      <c r="J16" s="13"/>
    </row>
    <row r="17" spans="1:11" ht="15.6" x14ac:dyDescent="0.3">
      <c r="A17" s="14" t="s">
        <v>51</v>
      </c>
      <c r="B17" s="11"/>
      <c r="C17" s="11"/>
      <c r="D17" s="11"/>
      <c r="E17" s="11"/>
      <c r="F17" s="11"/>
      <c r="G17" s="11"/>
      <c r="H17" s="11"/>
      <c r="I17" s="13"/>
      <c r="J17" s="13"/>
    </row>
    <row r="18" spans="1:11" ht="15.6" x14ac:dyDescent="0.3">
      <c r="A18" s="11"/>
      <c r="B18" s="13"/>
      <c r="C18" s="13"/>
      <c r="D18" s="13"/>
      <c r="E18" s="13"/>
      <c r="F18" s="13"/>
      <c r="G18" s="13"/>
      <c r="H18" s="13"/>
      <c r="I18" s="13"/>
      <c r="J18" s="13"/>
    </row>
    <row r="19" spans="1:11" ht="15.6" x14ac:dyDescent="0.3">
      <c r="A19" s="11"/>
      <c r="B19" s="11"/>
      <c r="C19" s="24"/>
      <c r="D19" s="11"/>
      <c r="E19" s="11"/>
      <c r="F19" s="11"/>
      <c r="G19" s="11"/>
      <c r="H19" s="11"/>
      <c r="I19" s="13"/>
      <c r="J19" s="13"/>
    </row>
    <row r="20" spans="1:11" ht="15.6" x14ac:dyDescent="0.3">
      <c r="A20" s="11" t="s">
        <v>48</v>
      </c>
      <c r="B20" s="11"/>
      <c r="C20" s="24"/>
      <c r="D20" s="11"/>
      <c r="E20" s="11"/>
      <c r="F20" s="11"/>
      <c r="G20" s="11"/>
      <c r="H20" s="11"/>
      <c r="I20" s="13"/>
      <c r="J20" s="13"/>
    </row>
    <row r="21" spans="1:11" ht="18" x14ac:dyDescent="0.35">
      <c r="A21" s="25" t="s">
        <v>9</v>
      </c>
      <c r="B21" s="11" t="s">
        <v>42</v>
      </c>
      <c r="C21" s="11"/>
      <c r="D21" s="11" t="s">
        <v>26</v>
      </c>
      <c r="E21" s="26">
        <f>1/B6</f>
        <v>3.6101083032490974E-2</v>
      </c>
      <c r="F21" s="11" t="s">
        <v>3</v>
      </c>
      <c r="G21" s="11"/>
      <c r="H21" s="11"/>
      <c r="I21" s="11"/>
      <c r="J21" s="13"/>
      <c r="K21" s="1"/>
    </row>
    <row r="22" spans="1:11" ht="18" x14ac:dyDescent="0.35">
      <c r="A22" s="25" t="s">
        <v>10</v>
      </c>
      <c r="B22" s="11" t="s">
        <v>43</v>
      </c>
      <c r="C22" s="11"/>
      <c r="D22" s="11" t="s">
        <v>26</v>
      </c>
      <c r="E22" s="26">
        <f>1/B7</f>
        <v>3.8255547054322873E-2</v>
      </c>
      <c r="F22" s="11" t="s">
        <v>3</v>
      </c>
      <c r="G22" s="11"/>
      <c r="H22" s="11"/>
      <c r="I22" s="11"/>
      <c r="J22" s="13"/>
      <c r="K22" s="1"/>
    </row>
    <row r="23" spans="1:11" ht="18" x14ac:dyDescent="0.35">
      <c r="A23" s="11"/>
      <c r="B23" s="11"/>
      <c r="C23" s="11"/>
      <c r="D23" s="11"/>
      <c r="E23" s="11"/>
      <c r="F23" s="11"/>
      <c r="G23" s="11"/>
      <c r="H23" s="11"/>
      <c r="I23" s="11"/>
      <c r="J23" s="13"/>
      <c r="K23" s="1"/>
    </row>
    <row r="24" spans="1:11" ht="18" x14ac:dyDescent="0.35">
      <c r="A24" s="14" t="s">
        <v>44</v>
      </c>
      <c r="B24" s="11"/>
      <c r="C24" s="22" t="s">
        <v>53</v>
      </c>
      <c r="D24" s="11"/>
      <c r="E24" s="11"/>
      <c r="F24" s="11"/>
      <c r="G24" s="11">
        <f>(E22-E21)/E21</f>
        <v>5.9678653404743605E-2</v>
      </c>
      <c r="H24" s="14" t="s">
        <v>40</v>
      </c>
      <c r="I24" s="14" t="s">
        <v>49</v>
      </c>
      <c r="J24" s="23">
        <f>G24</f>
        <v>5.9678653404743605E-2</v>
      </c>
      <c r="K24" s="1"/>
    </row>
    <row r="25" spans="1:11" ht="18" x14ac:dyDescent="0.35">
      <c r="A25" s="13"/>
      <c r="B25" s="13"/>
      <c r="C25" s="24"/>
      <c r="D25" s="11" t="s">
        <v>45</v>
      </c>
      <c r="E25" s="11"/>
      <c r="F25" s="11"/>
      <c r="G25" s="13"/>
      <c r="H25" s="13"/>
      <c r="I25" s="13"/>
      <c r="J25" s="13"/>
      <c r="K25" s="1"/>
    </row>
    <row r="26" spans="1:11" ht="18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"/>
    </row>
    <row r="27" spans="1:11" ht="18" x14ac:dyDescent="0.35">
      <c r="A27" s="14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F18" sqref="F18:F19"/>
    </sheetView>
  </sheetViews>
  <sheetFormatPr defaultRowHeight="14.4" x14ac:dyDescent="0.3"/>
  <cols>
    <col min="1" max="1" width="11.21875" customWidth="1"/>
    <col min="2" max="2" width="12.88671875" customWidth="1"/>
    <col min="3" max="3" width="9" bestFit="1" customWidth="1"/>
    <col min="5" max="5" width="9" bestFit="1" customWidth="1"/>
    <col min="8" max="8" width="9.5546875" bestFit="1" customWidth="1"/>
  </cols>
  <sheetData>
    <row r="1" spans="1:12" ht="18" x14ac:dyDescent="0.35">
      <c r="A1" s="2" t="s">
        <v>15</v>
      </c>
    </row>
    <row r="3" spans="1:12" ht="15.6" x14ac:dyDescent="0.3">
      <c r="A3" s="13" t="s">
        <v>11</v>
      </c>
      <c r="B3" s="13"/>
      <c r="C3" s="14">
        <v>6.2175000000000002</v>
      </c>
      <c r="D3" s="13"/>
      <c r="E3" s="13">
        <v>6.3543000000000003</v>
      </c>
      <c r="F3" s="13"/>
      <c r="G3" s="11" t="s">
        <v>56</v>
      </c>
      <c r="H3" s="13"/>
      <c r="I3" s="13"/>
      <c r="J3" s="13"/>
      <c r="K3" s="13"/>
      <c r="L3" s="13"/>
    </row>
    <row r="4" spans="1:12" ht="15.6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.6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.6" x14ac:dyDescent="0.3">
      <c r="A6" s="11" t="s">
        <v>55</v>
      </c>
      <c r="B6" s="11"/>
      <c r="C6" s="21" t="s">
        <v>26</v>
      </c>
      <c r="D6" s="11" t="s">
        <v>57</v>
      </c>
      <c r="E6" s="11"/>
      <c r="F6" s="11"/>
      <c r="G6" s="11" t="s">
        <v>32</v>
      </c>
      <c r="H6" s="14">
        <f>125000*C3</f>
        <v>777187.5</v>
      </c>
      <c r="I6" s="14" t="s">
        <v>54</v>
      </c>
      <c r="J6" s="13"/>
      <c r="K6" s="13"/>
      <c r="L6" s="13"/>
    </row>
    <row r="7" spans="1:12" ht="15.6" x14ac:dyDescent="0.3">
      <c r="A7" s="11"/>
      <c r="B7" s="11"/>
      <c r="C7" s="13"/>
      <c r="D7" s="11"/>
      <c r="E7" s="11" t="s">
        <v>58</v>
      </c>
      <c r="F7" s="11"/>
      <c r="G7" s="11"/>
      <c r="H7" s="11"/>
      <c r="I7" s="11"/>
      <c r="J7" s="13"/>
      <c r="K7" s="13"/>
      <c r="L7" s="13"/>
    </row>
    <row r="8" spans="1:12" ht="15.6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5.6" x14ac:dyDescent="0.3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5.6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5.6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18" sqref="E18"/>
    </sheetView>
  </sheetViews>
  <sheetFormatPr defaultRowHeight="14.4" x14ac:dyDescent="0.3"/>
  <cols>
    <col min="1" max="1" width="12.44140625" customWidth="1"/>
    <col min="3" max="3" width="10.33203125" bestFit="1" customWidth="1"/>
    <col min="5" max="5" width="10.33203125" bestFit="1" customWidth="1"/>
    <col min="7" max="7" width="9.88671875" bestFit="1" customWidth="1"/>
  </cols>
  <sheetData>
    <row r="1" spans="1:8" ht="18" x14ac:dyDescent="0.35">
      <c r="A1" s="2" t="s">
        <v>13</v>
      </c>
    </row>
    <row r="4" spans="1:8" ht="15.6" x14ac:dyDescent="0.3">
      <c r="A4" s="13" t="s">
        <v>14</v>
      </c>
      <c r="B4" s="13"/>
      <c r="C4" s="13">
        <v>29.812200000000001</v>
      </c>
      <c r="D4" s="13"/>
      <c r="E4" s="14">
        <v>29.8538</v>
      </c>
      <c r="G4" s="11" t="s">
        <v>62</v>
      </c>
    </row>
    <row r="7" spans="1:8" ht="15.6" x14ac:dyDescent="0.3">
      <c r="A7" s="11" t="s">
        <v>59</v>
      </c>
      <c r="B7" s="21" t="s">
        <v>32</v>
      </c>
      <c r="C7" s="11" t="s">
        <v>61</v>
      </c>
      <c r="D7" s="11"/>
      <c r="E7" s="11"/>
      <c r="F7" s="11" t="s">
        <v>32</v>
      </c>
      <c r="G7" s="14">
        <f>1000000*E4</f>
        <v>29853800</v>
      </c>
      <c r="H7" s="14" t="s">
        <v>54</v>
      </c>
    </row>
    <row r="8" spans="1:8" ht="15.6" x14ac:dyDescent="0.3">
      <c r="A8" s="11"/>
      <c r="B8" s="11"/>
      <c r="C8" s="11"/>
      <c r="D8" s="11" t="s">
        <v>60</v>
      </c>
      <c r="E8" s="11"/>
      <c r="F8" s="11"/>
      <c r="G8" s="11"/>
      <c r="H8" s="1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1.</vt:lpstr>
      <vt:lpstr>2.</vt:lpstr>
      <vt:lpstr>3.</vt:lpstr>
      <vt:lpstr>4.</vt:lpstr>
      <vt:lpstr>5.</vt:lpstr>
      <vt:lpstr>6.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simakova</dc:creator>
  <cp:lastModifiedBy>simakova</cp:lastModifiedBy>
  <dcterms:created xsi:type="dcterms:W3CDTF">2021-03-29T07:08:10Z</dcterms:created>
  <dcterms:modified xsi:type="dcterms:W3CDTF">2021-04-08T08:40:08Z</dcterms:modified>
</cp:coreProperties>
</file>