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3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4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otter\Desktop\Lucka\Soukromé\Karvina Docentura a publikace\Statistika\Lucie 2022\"/>
    </mc:Choice>
  </mc:AlternateContent>
  <xr:revisionPtr revIDLastSave="0" documentId="13_ncr:1_{CFE1E593-4627-480D-8228-02D4E60085E1}" xr6:coauthVersionLast="47" xr6:coauthVersionMax="47" xr10:uidLastSave="{00000000-0000-0000-0000-000000000000}"/>
  <bookViews>
    <workbookView xWindow="-108" yWindow="-108" windowWidth="23256" windowHeight="12456" xr2:uid="{39FBEEA6-B48E-4713-84B5-02D46B54743C}"/>
  </bookViews>
  <sheets>
    <sheet name="Diskrétní PM" sheetId="14" r:id="rId1"/>
    <sheet name="Stejnoměrné" sheetId="15" r:id="rId2"/>
    <sheet name="Binomické" sheetId="16" r:id="rId3"/>
    <sheet name="Poissonovo" sheetId="17" r:id="rId4"/>
    <sheet name="Vzorce" sheetId="18" r:id="rId5"/>
    <sheet name="Společný výzkum" sheetId="5" r:id="rId6"/>
    <sheet name="K procvičení doma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7" l="1"/>
  <c r="P21" i="17"/>
  <c r="P50" i="16"/>
  <c r="P49" i="16"/>
  <c r="P48" i="16"/>
  <c r="P33" i="16"/>
  <c r="P34" i="16"/>
  <c r="P22" i="17" l="1"/>
  <c r="P52" i="16"/>
  <c r="P51" i="16"/>
  <c r="P40" i="16"/>
  <c r="P39" i="16"/>
  <c r="P38" i="16"/>
  <c r="P32" i="16"/>
  <c r="P30" i="16"/>
  <c r="P29" i="16"/>
  <c r="P28" i="16"/>
  <c r="P27" i="16"/>
</calcChain>
</file>

<file path=xl/sharedStrings.xml><?xml version="1.0" encoding="utf-8"?>
<sst xmlns="http://schemas.openxmlformats.org/spreadsheetml/2006/main" count="129" uniqueCount="122">
  <si>
    <t>https://docs.google.com/spreadsheets/d/1dWMuNrCunWcTusfM9iTVqPSQpMPhNnTJZ6ULMCOqwL4/edit?usp=sharing</t>
  </si>
  <si>
    <t xml:space="preserve">Společně získaná data od respondentů budeme během semestru vyhodnocovat příslušnými statistickými metodami.
</t>
  </si>
  <si>
    <t>Pravděpodobnost</t>
  </si>
  <si>
    <t>1.</t>
  </si>
  <si>
    <t>2.</t>
  </si>
  <si>
    <t>3.</t>
  </si>
  <si>
    <t>4.</t>
  </si>
  <si>
    <t>V google tabulce na níže uvedené adrese najdete datovou matici, do které můžete doplňovat odpovědi respondentů:</t>
  </si>
  <si>
    <t>x</t>
  </si>
  <si>
    <t>p(x)</t>
  </si>
  <si>
    <t>Dlouhodobým pozorováním bylo zjištěno, že počet pracovních úrazů v jedné firmě je náhodná veličina s následujícím rozdělením pravděpodobnosti:</t>
  </si>
  <si>
    <t>1)</t>
  </si>
  <si>
    <t>F(x)</t>
  </si>
  <si>
    <t>Určete hodnoty distribuční funkce F(x).</t>
  </si>
  <si>
    <t xml:space="preserve">Určete pravděpodobnost </t>
  </si>
  <si>
    <t xml:space="preserve"> - právě 1 pracovního úrazu v následujícím měsíci,</t>
  </si>
  <si>
    <t xml:space="preserve"> - nejvýše 2 pracovních úrazů v následujícím měsíci,</t>
  </si>
  <si>
    <t xml:space="preserve"> - alespoň 3 pracovních úrazů v následujícím měsíci.</t>
  </si>
  <si>
    <t xml:space="preserve">Určete </t>
  </si>
  <si>
    <t xml:space="preserve"> - střední hodnotu počtu úrazů během měsíce,</t>
  </si>
  <si>
    <t xml:space="preserve"> - modus,</t>
  </si>
  <si>
    <t>(největší pravděpodobnost=0,37)</t>
  </si>
  <si>
    <t xml:space="preserve"> - medián.</t>
  </si>
  <si>
    <t>(první hodnota F(x) kt. dosáhla více než 0,50)</t>
  </si>
  <si>
    <t>Určete směrodatnou odchylku počtu úrazů.</t>
  </si>
  <si>
    <t>Var(X) = 1,0659</t>
  </si>
  <si>
    <t>DISKRÉTNÍ PRAVDĚPODOBNOSTNÍ MODELY</t>
  </si>
  <si>
    <t>Stejnoměrné</t>
  </si>
  <si>
    <t>Binomické</t>
  </si>
  <si>
    <t>Poissonovo</t>
  </si>
  <si>
    <r>
      <t xml:space="preserve">(náhodná veličina nabývá </t>
    </r>
    <r>
      <rPr>
        <i/>
        <sz val="12"/>
        <color indexed="8"/>
        <rFont val="Calibri"/>
        <family val="2"/>
        <charset val="238"/>
      </rPr>
      <t>k</t>
    </r>
    <r>
      <rPr>
        <sz val="12"/>
        <color indexed="8"/>
        <rFont val="Calibri"/>
        <family val="2"/>
        <charset val="238"/>
      </rPr>
      <t xml:space="preserve"> různých hodnot se stejnou pravděpodobností)</t>
    </r>
  </si>
  <si>
    <t>1. Určete, s jakou pravděpodobností padne při hodu kostkou  trojka.</t>
  </si>
  <si>
    <t>2. Určete, s jakou pravděpodobností padne při hodu kostkou nejvýše trojka.</t>
  </si>
  <si>
    <t>3. Určete střední hodnotu.</t>
  </si>
  <si>
    <t>4. Určete rozptyl.</t>
  </si>
  <si>
    <t>Podmínky pro pravděpodobnostní funkci:</t>
  </si>
  <si>
    <t>Střední hodnota diskrétní náhodné veličiny:</t>
  </si>
  <si>
    <t>Rozptyl diskrétní náhodné veličiny:</t>
  </si>
  <si>
    <t>Střední hodnota spojité náhodné veličiny:</t>
  </si>
  <si>
    <t>Rozptyl spojité náhodné veličiny:</t>
  </si>
  <si>
    <t>Diskrétní rozdělení pravděpodobnosti</t>
  </si>
  <si>
    <t>Stejnoměrné rozdělení</t>
  </si>
  <si>
    <t>Binomické rozdělení</t>
  </si>
  <si>
    <t>(2 navzájem se vylučující alternativy)</t>
  </si>
  <si>
    <t>Na 1000 novorozenců se narodí 515 chlapců a 485 dívek.</t>
  </si>
  <si>
    <t>Předpokládáme rodinu se 4 dětmi.</t>
  </si>
  <si>
    <t>1. Určete pravděpodobnost, že se v rodině narodí právě 4 chlapci.</t>
  </si>
  <si>
    <t>2. Určete pravděpodobnost, že se v rodině narodí alespoň 2 dívky.</t>
  </si>
  <si>
    <t>3. Určete střední hodnotu počtu dívek narozených v rodině se 4 potomky.</t>
  </si>
  <si>
    <t>4. Určete rozptyl počtu chlapců narozených v rodině se 4 potomky.</t>
  </si>
  <si>
    <t>Úloha 1: Určete pravděpodobnost všech jevů, které mohou nastat při hodu 3 mincemi.</t>
  </si>
  <si>
    <t>P(0 líců) = 0,125</t>
  </si>
  <si>
    <t>P(1 líc) = 0,375</t>
  </si>
  <si>
    <t>P(2 líce) = 0,375</t>
  </si>
  <si>
    <t>P(3 líce) = 0,125</t>
  </si>
  <si>
    <t>Úloha 2: Střelec má 80% pravěpodobnost, že zasáhne cíl. Určete pravěpodobnost, že:</t>
  </si>
  <si>
    <t>a) z 5 pokusů zasáhne cíl 5 krát</t>
  </si>
  <si>
    <t>P = 0,328</t>
  </si>
  <si>
    <t>b) z 6 pokusů zasáhne cíl 3 krát</t>
  </si>
  <si>
    <t>P = 0,046</t>
  </si>
  <si>
    <t>c) z 8 pokusů zasáhne cíl přesně 4 krát</t>
  </si>
  <si>
    <t>Úloha 3: Jistá mezinárodní marketingová laboratoř odhaduje, že pouze 50 procent</t>
  </si>
  <si>
    <t>výrobků daného podniku je schopno konkurovat zahraniční produkci. Jaká je</t>
  </si>
  <si>
    <t>P(4) = 0,234</t>
  </si>
  <si>
    <t>pravděpodobnost, že právě 4 ze 6 výrobků této firmy jsou úspěšné?</t>
  </si>
  <si>
    <t>Určete střední hodnotu a rozptyl.</t>
  </si>
  <si>
    <t>Úloha 4:</t>
  </si>
  <si>
    <t>Z každé stokusové zásilky kontroluje odběratel kvalitu 5 náhodně</t>
  </si>
  <si>
    <t>vybraných kusů. Je známo, že každá zásilka obsahuje 10% zmetků.</t>
  </si>
  <si>
    <t>a. Jakým typem rozdělení pravděpodobnosti se řídí počet zjištěných</t>
  </si>
  <si>
    <t>zmetků?</t>
  </si>
  <si>
    <t>P = 0,00045</t>
  </si>
  <si>
    <t>b. Vypočtěte pravděpodobnost zjištění právě 4 zmetků.</t>
  </si>
  <si>
    <t>P = 0,99</t>
  </si>
  <si>
    <t>c. Jaká je pravděpodobnost zjištění nejvýše 2 zmetků?</t>
  </si>
  <si>
    <t>P = 0,082</t>
  </si>
  <si>
    <t>d. Jaká je pravděpodobnost zjištění alespoň 2 zmetků?</t>
  </si>
  <si>
    <t>E(x) = 0,5, Var (x) = 0,45</t>
  </si>
  <si>
    <t>e. Vypočtěte střední hodnotu a rozptyl množství zjištěných zmetků.</t>
  </si>
  <si>
    <t>Poissonovo rozdělení</t>
  </si>
  <si>
    <t>(jevy nastávají během určitého časového intervalu s danou intezitou)</t>
  </si>
  <si>
    <t>Do prodejny přicházejí průměrně 3 zákazníci během hodiny.</t>
  </si>
  <si>
    <t>1. S jakou pravděpodobností přijde během následujcí hodiny právě 1 zákazník?</t>
  </si>
  <si>
    <t>2. S jakou pravděpodobností přijde během následujcích 20 minut právě 1 zákazník?</t>
  </si>
  <si>
    <t>3. S jakou pravděpodobností přijdou během následujících 20 minut alespoň 2 zákazníci?</t>
  </si>
  <si>
    <t>4. S jakou pravděpodobností přijde během následujících 90 minut více než 5 zákazníků?</t>
  </si>
  <si>
    <t>5. S jakou pravděpodobností přijdou během následujících 90 minut nejvíce 2 zákazníci?</t>
  </si>
  <si>
    <t>Úloha 1:</t>
  </si>
  <si>
    <t>Zákazníci přicházejí náhodně do opravny obuvi s průměrnou intenzitou 4</t>
  </si>
  <si>
    <t>za hodinu. Zjistěte pravděpodobnost, že do opravny přijdou za hodinu právě</t>
  </si>
  <si>
    <t>P = 0,146</t>
  </si>
  <si>
    <t>2 zákazníci, vypočtěte střední hodnotu, rozptyl a směrodatnou odchylku.</t>
  </si>
  <si>
    <t>E(x) = Var(x) = 4</t>
  </si>
  <si>
    <t>intenzita*délka časového intervalu</t>
  </si>
  <si>
    <t>Úloha 2:</t>
  </si>
  <si>
    <t>Dispečink taxislužby registruje požadavky klientů, které přicházejí</t>
  </si>
  <si>
    <t>v náhodných časových okamžicích. Dlouhodobým pozorováním se zjistilo,</t>
  </si>
  <si>
    <t>že průměrná četnost požadavků v průběhu intervalu 20 minut je 2.</t>
  </si>
  <si>
    <t>a. Jakým typem rozdělení pravděpodobnosti se řídí zmíněný počet</t>
  </si>
  <si>
    <t>požadavků?</t>
  </si>
  <si>
    <t>b. Vypočtěte střední hodnotu a rozptyl počtu požadavků za časový interval</t>
  </si>
  <si>
    <t>jedné hodiny.</t>
  </si>
  <si>
    <t>E(x) = Var(x) = 6</t>
  </si>
  <si>
    <t>c. Vypočtěte pravděpodobnost, že během časového intervalu jedné hodiny</t>
  </si>
  <si>
    <t>taxislužba zaregistruje alespoň 3 požadavky na své služby.</t>
  </si>
  <si>
    <t>P = 0,94</t>
  </si>
  <si>
    <t>pravděpodobnost</t>
  </si>
  <si>
    <t>n … počet opakování</t>
  </si>
  <si>
    <t>střední hodnota</t>
  </si>
  <si>
    <t>p … pravděpodobnost úspěchu</t>
  </si>
  <si>
    <t>rozptyl</t>
  </si>
  <si>
    <t>λ … intenzita</t>
  </si>
  <si>
    <t>t … časový úsek</t>
  </si>
  <si>
    <t>e … Eulerovo číslo; přibližně 2,7183</t>
  </si>
  <si>
    <t xml:space="preserve"> =BINOM.DIST</t>
  </si>
  <si>
    <t>E(x)</t>
  </si>
  <si>
    <t>Var(x)</t>
  </si>
  <si>
    <t>K procvičení (s řešením):</t>
  </si>
  <si>
    <t xml:space="preserve"> =POISSON.DIST</t>
  </si>
  <si>
    <t>Binomickým - kvalitní výrobek/zmetek</t>
  </si>
  <si>
    <t>Poissonovým - jevy nastávájí během časového intervalu s danou intenzitou</t>
  </si>
  <si>
    <t>(za 60 minut)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</si>
</sst>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6"/>
      <color theme="1"/>
      <name val="Arial"/>
      <family val="2"/>
      <charset val="238"/>
    </font>
    <font>
      <sz val="16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i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16" fillId="0" borderId="0"/>
  </cellStyleXfs>
  <cellXfs count="6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3"/>
    <xf numFmtId="0" fontId="0" fillId="2" borderId="0" xfId="0" applyFill="1"/>
    <xf numFmtId="0" fontId="2" fillId="2" borderId="0" xfId="0" applyFont="1" applyFill="1"/>
    <xf numFmtId="0" fontId="1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Alignment="1">
      <alignment vertical="center"/>
    </xf>
    <xf numFmtId="0" fontId="0" fillId="0" borderId="0" xfId="0" applyAlignment="1"/>
    <xf numFmtId="0" fontId="0" fillId="0" borderId="0" xfId="0" applyFill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3" borderId="0" xfId="0" applyFont="1" applyFill="1"/>
    <xf numFmtId="0" fontId="10" fillId="0" borderId="0" xfId="0" applyFont="1"/>
    <xf numFmtId="0" fontId="8" fillId="0" borderId="0" xfId="0" applyFont="1"/>
    <xf numFmtId="0" fontId="0" fillId="4" borderId="0" xfId="0" applyFill="1"/>
    <xf numFmtId="0" fontId="13" fillId="0" borderId="0" xfId="0" applyFont="1" applyFill="1"/>
    <xf numFmtId="2" fontId="10" fillId="0" borderId="0" xfId="0" applyNumberFormat="1" applyFont="1"/>
    <xf numFmtId="2" fontId="0" fillId="0" borderId="0" xfId="0" applyNumberFormat="1"/>
    <xf numFmtId="164" fontId="10" fillId="0" borderId="0" xfId="0" applyNumberFormat="1" applyFont="1"/>
    <xf numFmtId="165" fontId="0" fillId="0" borderId="0" xfId="0" applyNumberFormat="1"/>
    <xf numFmtId="0" fontId="1" fillId="0" borderId="0" xfId="1"/>
    <xf numFmtId="0" fontId="6" fillId="0" borderId="0" xfId="1" applyFont="1"/>
    <xf numFmtId="164" fontId="0" fillId="0" borderId="0" xfId="0" applyNumberFormat="1"/>
    <xf numFmtId="2" fontId="6" fillId="0" borderId="0" xfId="1" applyNumberFormat="1" applyFont="1"/>
    <xf numFmtId="2" fontId="1" fillId="0" borderId="0" xfId="1" applyNumberFormat="1"/>
    <xf numFmtId="0" fontId="15" fillId="0" borderId="0" xfId="0" applyFont="1"/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4" applyFont="1" applyAlignment="1">
      <alignment horizontal="center"/>
    </xf>
    <xf numFmtId="0" fontId="18" fillId="0" borderId="0" xfId="0" applyFont="1"/>
    <xf numFmtId="165" fontId="10" fillId="0" borderId="0" xfId="0" applyNumberFormat="1" applyFont="1"/>
    <xf numFmtId="0" fontId="10" fillId="5" borderId="0" xfId="0" applyFont="1" applyFill="1"/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Border="1"/>
    <xf numFmtId="0" fontId="3" fillId="5" borderId="0" xfId="1" applyFont="1" applyFill="1"/>
    <xf numFmtId="0" fontId="1" fillId="5" borderId="0" xfId="1" applyFill="1"/>
    <xf numFmtId="0" fontId="0" fillId="5" borderId="0" xfId="0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0" fillId="2" borderId="0" xfId="0" applyFont="1" applyFill="1" applyAlignment="1">
      <alignment horizontal="left" wrapText="1"/>
    </xf>
  </cellXfs>
  <cellStyles count="5">
    <cellStyle name="Hypertextový odkaz" xfId="3" builtinId="8"/>
    <cellStyle name="Normální" xfId="0" builtinId="0"/>
    <cellStyle name="normální 2" xfId="4" xr:uid="{8BC53D24-E965-40F6-BE09-07B9D5F8F2B8}"/>
    <cellStyle name="Normální 3" xfId="1" xr:uid="{4CDFAA20-98F6-4C41-AC1C-9D2F862F6F7B}"/>
    <cellStyle name="Normální 4" xfId="2" xr:uid="{C8AFDCAA-2A8B-4175-84D5-84232250DA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Relationship Id="rId5" Type="http://schemas.openxmlformats.org/officeDocument/2006/relationships/image" Target="../media/image21.emf"/><Relationship Id="rId4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4.emf"/><Relationship Id="rId7" Type="http://schemas.openxmlformats.org/officeDocument/2006/relationships/image" Target="../media/image15.emf"/><Relationship Id="rId2" Type="http://schemas.openxmlformats.org/officeDocument/2006/relationships/image" Target="../media/image13.wmf"/><Relationship Id="rId1" Type="http://schemas.openxmlformats.org/officeDocument/2006/relationships/image" Target="../media/image12.wmf"/><Relationship Id="rId6" Type="http://schemas.openxmlformats.org/officeDocument/2006/relationships/image" Target="../media/image14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7</xdr:row>
          <xdr:rowOff>160020</xdr:rowOff>
        </xdr:from>
        <xdr:to>
          <xdr:col>3</xdr:col>
          <xdr:colOff>137160</xdr:colOff>
          <xdr:row>10</xdr:row>
          <xdr:rowOff>167640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289560</xdr:colOff>
          <xdr:row>11</xdr:row>
          <xdr:rowOff>38100</xdr:rowOff>
        </xdr:from>
        <xdr:to>
          <xdr:col>2</xdr:col>
          <xdr:colOff>289560</xdr:colOff>
          <xdr:row>14</xdr:row>
          <xdr:rowOff>30480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289560</xdr:colOff>
          <xdr:row>14</xdr:row>
          <xdr:rowOff>152400</xdr:rowOff>
        </xdr:from>
        <xdr:to>
          <xdr:col>3</xdr:col>
          <xdr:colOff>198120</xdr:colOff>
          <xdr:row>18</xdr:row>
          <xdr:rowOff>68580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</xdr:colOff>
          <xdr:row>13</xdr:row>
          <xdr:rowOff>144780</xdr:rowOff>
        </xdr:from>
        <xdr:to>
          <xdr:col>6</xdr:col>
          <xdr:colOff>403860</xdr:colOff>
          <xdr:row>17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17</xdr:row>
          <xdr:rowOff>152400</xdr:rowOff>
        </xdr:from>
        <xdr:to>
          <xdr:col>3</xdr:col>
          <xdr:colOff>175260</xdr:colOff>
          <xdr:row>19</xdr:row>
          <xdr:rowOff>175260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21</xdr:row>
          <xdr:rowOff>0</xdr:rowOff>
        </xdr:from>
        <xdr:to>
          <xdr:col>5</xdr:col>
          <xdr:colOff>0</xdr:colOff>
          <xdr:row>22</xdr:row>
          <xdr:rowOff>182880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350520</xdr:colOff>
          <xdr:row>39</xdr:row>
          <xdr:rowOff>38100</xdr:rowOff>
        </xdr:from>
        <xdr:to>
          <xdr:col>5</xdr:col>
          <xdr:colOff>373380</xdr:colOff>
          <xdr:row>41</xdr:row>
          <xdr:rowOff>45720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</xdr:colOff>
          <xdr:row>39</xdr:row>
          <xdr:rowOff>30480</xdr:rowOff>
        </xdr:from>
        <xdr:to>
          <xdr:col>8</xdr:col>
          <xdr:colOff>541020</xdr:colOff>
          <xdr:row>41</xdr:row>
          <xdr:rowOff>60960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243840</xdr:colOff>
          <xdr:row>12</xdr:row>
          <xdr:rowOff>15240</xdr:rowOff>
        </xdr:from>
        <xdr:to>
          <xdr:col>5</xdr:col>
          <xdr:colOff>53340</xdr:colOff>
          <xdr:row>15</xdr:row>
          <xdr:rowOff>175260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6699FF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 type="none" w="sm" len="sm"/>
                  <a:tailEnd type="none" w="sm" len="sm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CCECFF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20</xdr:row>
          <xdr:rowOff>45720</xdr:rowOff>
        </xdr:from>
        <xdr:to>
          <xdr:col>9</xdr:col>
          <xdr:colOff>510540</xdr:colOff>
          <xdr:row>21</xdr:row>
          <xdr:rowOff>182880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20</xdr:row>
          <xdr:rowOff>45720</xdr:rowOff>
        </xdr:from>
        <xdr:to>
          <xdr:col>11</xdr:col>
          <xdr:colOff>541020</xdr:colOff>
          <xdr:row>22</xdr:row>
          <xdr:rowOff>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1165860</xdr:colOff>
      <xdr:row>14</xdr:row>
      <xdr:rowOff>60960</xdr:rowOff>
    </xdr:from>
    <xdr:to>
      <xdr:col>4</xdr:col>
      <xdr:colOff>190500</xdr:colOff>
      <xdr:row>18</xdr:row>
      <xdr:rowOff>30480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" y="2529840"/>
          <a:ext cx="201930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754380</xdr:colOff>
      <xdr:row>21</xdr:row>
      <xdr:rowOff>7620</xdr:rowOff>
    </xdr:from>
    <xdr:to>
      <xdr:col>5</xdr:col>
      <xdr:colOff>541020</xdr:colOff>
      <xdr:row>23</xdr:row>
      <xdr:rowOff>167640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3817620"/>
          <a:ext cx="29794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937260</xdr:colOff>
      <xdr:row>37</xdr:row>
      <xdr:rowOff>60960</xdr:rowOff>
    </xdr:from>
    <xdr:to>
      <xdr:col>5</xdr:col>
      <xdr:colOff>571500</xdr:colOff>
      <xdr:row>41</xdr:row>
      <xdr:rowOff>45720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" y="6682740"/>
          <a:ext cx="30099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175260</xdr:colOff>
      <xdr:row>27</xdr:row>
      <xdr:rowOff>121920</xdr:rowOff>
    </xdr:from>
    <xdr:to>
      <xdr:col>4</xdr:col>
      <xdr:colOff>312420</xdr:colOff>
      <xdr:row>31</xdr:row>
      <xdr:rowOff>129540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5036820"/>
          <a:ext cx="19659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297180</xdr:colOff>
      <xdr:row>4</xdr:row>
      <xdr:rowOff>68580</xdr:rowOff>
    </xdr:from>
    <xdr:to>
      <xdr:col>18</xdr:col>
      <xdr:colOff>175260</xdr:colOff>
      <xdr:row>36</xdr:row>
      <xdr:rowOff>99060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20" y="617220"/>
          <a:ext cx="7802880" cy="588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274320</xdr:colOff>
          <xdr:row>5</xdr:row>
          <xdr:rowOff>99060</xdr:rowOff>
        </xdr:from>
        <xdr:to>
          <xdr:col>4</xdr:col>
          <xdr:colOff>220980</xdr:colOff>
          <xdr:row>9</xdr:row>
          <xdr:rowOff>83820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472440</xdr:colOff>
          <xdr:row>6</xdr:row>
          <xdr:rowOff>7620</xdr:rowOff>
        </xdr:from>
        <xdr:to>
          <xdr:col>1</xdr:col>
          <xdr:colOff>533400</xdr:colOff>
          <xdr:row>8</xdr:row>
          <xdr:rowOff>160020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198120</xdr:colOff>
          <xdr:row>44</xdr:row>
          <xdr:rowOff>0</xdr:rowOff>
        </xdr:from>
        <xdr:to>
          <xdr:col>7</xdr:col>
          <xdr:colOff>457200</xdr:colOff>
          <xdr:row>47</xdr:row>
          <xdr:rowOff>83820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213360</xdr:colOff>
          <xdr:row>49</xdr:row>
          <xdr:rowOff>68580</xdr:rowOff>
        </xdr:from>
        <xdr:to>
          <xdr:col>4</xdr:col>
          <xdr:colOff>236220</xdr:colOff>
          <xdr:row>51</xdr:row>
          <xdr:rowOff>106680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4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205740</xdr:colOff>
          <xdr:row>53</xdr:row>
          <xdr:rowOff>91440</xdr:rowOff>
        </xdr:from>
        <xdr:to>
          <xdr:col>6</xdr:col>
          <xdr:colOff>45720</xdr:colOff>
          <xdr:row>55</xdr:row>
          <xdr:rowOff>91440</xdr:rowOff>
        </xdr:to>
        <xdr:sp macro="" textlink="">
          <xdr:nvSpPr>
            <xdr:cNvPr id="10245" name="Object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4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175260</xdr:colOff>
          <xdr:row>59</xdr:row>
          <xdr:rowOff>22860</xdr:rowOff>
        </xdr:from>
        <xdr:to>
          <xdr:col>6</xdr:col>
          <xdr:colOff>152400</xdr:colOff>
          <xdr:row>63</xdr:row>
          <xdr:rowOff>30480</xdr:rowOff>
        </xdr:to>
        <xdr:sp macro="" textlink="">
          <xdr:nvSpPr>
            <xdr:cNvPr id="10246" name="Object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6699FF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 type="none" w="sm" len="sm"/>
                  <a:tailEnd type="none" w="sm" len="sm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CCECFF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</xdr:colOff>
          <xdr:row>64</xdr:row>
          <xdr:rowOff>152400</xdr:rowOff>
        </xdr:from>
        <xdr:to>
          <xdr:col>4</xdr:col>
          <xdr:colOff>464820</xdr:colOff>
          <xdr:row>67</xdr:row>
          <xdr:rowOff>7620</xdr:rowOff>
        </xdr:to>
        <xdr:sp macro="" textlink="">
          <xdr:nvSpPr>
            <xdr:cNvPr id="10247" name="Object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4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129540</xdr:colOff>
          <xdr:row>68</xdr:row>
          <xdr:rowOff>121920</xdr:rowOff>
        </xdr:from>
        <xdr:to>
          <xdr:col>5</xdr:col>
          <xdr:colOff>22860</xdr:colOff>
          <xdr:row>70</xdr:row>
          <xdr:rowOff>137160</xdr:rowOff>
        </xdr:to>
        <xdr:sp macro="" textlink="">
          <xdr:nvSpPr>
            <xdr:cNvPr id="10248" name="Object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4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5</xdr:row>
      <xdr:rowOff>38100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809875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oleObject" Target="../embeddings/oleObject4.bin"/><Relationship Id="rId7" Type="http://schemas.openxmlformats.org/officeDocument/2006/relationships/oleObject" Target="../embeddings/oleObject6.bin"/><Relationship Id="rId12" Type="http://schemas.openxmlformats.org/officeDocument/2006/relationships/image" Target="../media/image8.emf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5.emf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5.bin"/><Relationship Id="rId10" Type="http://schemas.openxmlformats.org/officeDocument/2006/relationships/image" Target="../media/image7.emf"/><Relationship Id="rId4" Type="http://schemas.openxmlformats.org/officeDocument/2006/relationships/image" Target="../media/image4.emf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oleObject" Target="../embeddings/oleObject9.bin"/><Relationship Id="rId7" Type="http://schemas.openxmlformats.org/officeDocument/2006/relationships/oleObject" Target="../embeddings/oleObject11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image" Target="../media/image10.emf"/><Relationship Id="rId5" Type="http://schemas.openxmlformats.org/officeDocument/2006/relationships/oleObject" Target="../embeddings/oleObject10.bin"/><Relationship Id="rId4" Type="http://schemas.openxmlformats.org/officeDocument/2006/relationships/image" Target="../media/image9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13" Type="http://schemas.openxmlformats.org/officeDocument/2006/relationships/image" Target="../media/image6.emf"/><Relationship Id="rId18" Type="http://schemas.openxmlformats.org/officeDocument/2006/relationships/oleObject" Target="../embeddings/oleObject19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13.wmf"/><Relationship Id="rId12" Type="http://schemas.openxmlformats.org/officeDocument/2006/relationships/oleObject" Target="../embeddings/oleObject16.bin"/><Relationship Id="rId17" Type="http://schemas.openxmlformats.org/officeDocument/2006/relationships/image" Target="../media/image15.emf"/><Relationship Id="rId2" Type="http://schemas.openxmlformats.org/officeDocument/2006/relationships/drawing" Target="../drawings/drawing4.xml"/><Relationship Id="rId16" Type="http://schemas.openxmlformats.org/officeDocument/2006/relationships/oleObject" Target="../embeddings/oleObject18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3.bin"/><Relationship Id="rId11" Type="http://schemas.openxmlformats.org/officeDocument/2006/relationships/image" Target="../media/image5.emf"/><Relationship Id="rId5" Type="http://schemas.openxmlformats.org/officeDocument/2006/relationships/image" Target="../media/image12.wmf"/><Relationship Id="rId15" Type="http://schemas.openxmlformats.org/officeDocument/2006/relationships/image" Target="../media/image14.emf"/><Relationship Id="rId10" Type="http://schemas.openxmlformats.org/officeDocument/2006/relationships/oleObject" Target="../embeddings/oleObject15.bin"/><Relationship Id="rId19" Type="http://schemas.openxmlformats.org/officeDocument/2006/relationships/image" Target="../media/image16.emf"/><Relationship Id="rId4" Type="http://schemas.openxmlformats.org/officeDocument/2006/relationships/oleObject" Target="../embeddings/oleObject12.bin"/><Relationship Id="rId9" Type="http://schemas.openxmlformats.org/officeDocument/2006/relationships/image" Target="../media/image4.emf"/><Relationship Id="rId14" Type="http://schemas.openxmlformats.org/officeDocument/2006/relationships/oleObject" Target="../embeddings/oleObject1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ocs.google.com/spreadsheets/d/1dWMuNrCunWcTusfM9iTVqPSQpMPhNnTJZ6ULMCOqwL4/edit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C3E3-77F5-4B21-BFC0-50EC30CD334D}">
  <dimension ref="A1:P17"/>
  <sheetViews>
    <sheetView tabSelected="1" zoomScale="110" zoomScaleNormal="110" workbookViewId="0"/>
  </sheetViews>
  <sheetFormatPr defaultRowHeight="14.4" x14ac:dyDescent="0.3"/>
  <sheetData>
    <row r="1" spans="1:16" s="51" customFormat="1" ht="30" customHeight="1" x14ac:dyDescent="0.3">
      <c r="A1" s="52" t="s">
        <v>26</v>
      </c>
      <c r="B1" s="52"/>
      <c r="C1" s="52"/>
      <c r="D1" s="52"/>
      <c r="E1" s="52"/>
      <c r="F1" s="52"/>
      <c r="G1" s="9"/>
      <c r="H1" s="50"/>
      <c r="I1" s="50"/>
      <c r="J1" s="50"/>
      <c r="K1" s="50"/>
      <c r="L1" s="50"/>
      <c r="M1" s="50"/>
      <c r="N1" s="50"/>
      <c r="O1" s="50"/>
      <c r="P1" s="50"/>
    </row>
    <row r="3" spans="1:16" ht="15.6" x14ac:dyDescent="0.3">
      <c r="A3" s="1" t="s">
        <v>27</v>
      </c>
    </row>
    <row r="4" spans="1:16" ht="15.6" x14ac:dyDescent="0.3">
      <c r="A4" s="1" t="s">
        <v>28</v>
      </c>
    </row>
    <row r="5" spans="1:16" ht="15.6" x14ac:dyDescent="0.3">
      <c r="A5" s="1" t="s">
        <v>29</v>
      </c>
    </row>
    <row r="10" spans="1:16" ht="15.6" x14ac:dyDescent="0.3">
      <c r="A10" s="1"/>
      <c r="C10" s="1"/>
      <c r="D10" s="1"/>
      <c r="E10" s="6"/>
    </row>
    <row r="11" spans="1:16" ht="15.6" x14ac:dyDescent="0.3">
      <c r="A11" s="23"/>
    </row>
    <row r="13" spans="1:16" ht="15.6" x14ac:dyDescent="0.3">
      <c r="A13" s="2"/>
      <c r="B13" s="2"/>
      <c r="C13" s="2"/>
    </row>
    <row r="15" spans="1:16" ht="15.6" x14ac:dyDescent="0.3">
      <c r="A15" s="1"/>
      <c r="B15" s="1"/>
      <c r="C15" s="1"/>
      <c r="D15" s="1"/>
      <c r="E15" s="1"/>
      <c r="F15" s="1"/>
      <c r="G15" s="1"/>
      <c r="H15" s="1"/>
      <c r="I15" s="7"/>
    </row>
    <row r="16" spans="1:16" ht="15.6" x14ac:dyDescent="0.3">
      <c r="A16" s="1"/>
      <c r="B16" s="1"/>
      <c r="C16" s="1"/>
      <c r="D16" s="1"/>
      <c r="E16" s="1"/>
      <c r="F16" s="1"/>
      <c r="G16" s="1"/>
      <c r="H16" s="1"/>
      <c r="I16" s="7"/>
    </row>
    <row r="17" spans="1:8" ht="15.6" x14ac:dyDescent="0.3">
      <c r="A17" s="2"/>
      <c r="B17" s="2"/>
      <c r="C17" s="2"/>
      <c r="D17" s="2"/>
      <c r="E17" s="2"/>
      <c r="F17" s="2"/>
      <c r="G17" s="2"/>
      <c r="H17" s="2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C409C-31F3-481B-A42C-CF7F61DD841E}">
  <dimension ref="A1:J18"/>
  <sheetViews>
    <sheetView workbookViewId="0"/>
  </sheetViews>
  <sheetFormatPr defaultRowHeight="14.4" x14ac:dyDescent="0.3"/>
  <sheetData>
    <row r="1" spans="1:10" ht="29.4" customHeight="1" x14ac:dyDescent="0.3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6.8" customHeight="1" x14ac:dyDescent="0.3">
      <c r="A2" s="23" t="s">
        <v>30</v>
      </c>
    </row>
    <row r="3" spans="1:10" ht="16.8" customHeight="1" x14ac:dyDescent="0.3">
      <c r="A3" s="23"/>
    </row>
    <row r="4" spans="1:10" ht="15.6" x14ac:dyDescent="0.3">
      <c r="A4" s="23" t="s">
        <v>31</v>
      </c>
      <c r="B4" s="23"/>
      <c r="C4" s="23"/>
      <c r="D4" s="23"/>
      <c r="E4" s="23"/>
      <c r="F4" s="23"/>
      <c r="G4" s="23"/>
      <c r="H4" s="23"/>
      <c r="J4" s="28"/>
    </row>
    <row r="5" spans="1:10" ht="15.6" x14ac:dyDescent="0.3">
      <c r="A5" s="23" t="s">
        <v>32</v>
      </c>
      <c r="B5" s="23"/>
      <c r="C5" s="23"/>
      <c r="D5" s="23"/>
      <c r="E5" s="23"/>
      <c r="F5" s="23"/>
      <c r="G5" s="23"/>
      <c r="H5" s="23"/>
    </row>
    <row r="6" spans="1:10" ht="15.6" x14ac:dyDescent="0.3">
      <c r="A6" s="23" t="s">
        <v>33</v>
      </c>
      <c r="B6" s="23"/>
      <c r="C6" s="23"/>
      <c r="D6" s="23"/>
      <c r="E6" s="23"/>
      <c r="F6" s="23"/>
      <c r="G6" s="23"/>
      <c r="H6" s="23"/>
    </row>
    <row r="7" spans="1:10" ht="15.6" x14ac:dyDescent="0.3">
      <c r="A7" s="23" t="s">
        <v>34</v>
      </c>
      <c r="B7" s="23"/>
      <c r="C7" s="23"/>
      <c r="D7" s="23"/>
      <c r="E7" s="23"/>
      <c r="F7" s="23"/>
      <c r="G7" s="23"/>
      <c r="H7" s="23"/>
    </row>
    <row r="8" spans="1:10" ht="15.6" x14ac:dyDescent="0.3">
      <c r="A8" s="23"/>
      <c r="B8" s="23"/>
      <c r="C8" s="23"/>
      <c r="D8" s="23"/>
      <c r="E8" s="23"/>
      <c r="F8" s="23"/>
      <c r="G8" s="23"/>
      <c r="H8" s="23"/>
    </row>
    <row r="9" spans="1:10" ht="15.6" x14ac:dyDescent="0.3">
      <c r="A9" s="23"/>
      <c r="B9" s="23"/>
      <c r="C9" s="23"/>
      <c r="D9" s="23"/>
      <c r="E9" s="23"/>
      <c r="F9" s="23"/>
      <c r="G9" s="23"/>
      <c r="H9" s="23"/>
    </row>
    <row r="10" spans="1:10" ht="15.6" x14ac:dyDescent="0.3">
      <c r="A10" s="23"/>
      <c r="B10" s="23"/>
      <c r="C10" s="23"/>
      <c r="D10" s="23"/>
      <c r="E10" s="23"/>
      <c r="F10" s="23"/>
      <c r="G10" s="23"/>
      <c r="H10" s="23"/>
    </row>
    <row r="11" spans="1:10" ht="15.6" x14ac:dyDescent="0.3">
      <c r="A11" s="23"/>
      <c r="B11" s="23"/>
      <c r="C11" s="23"/>
      <c r="D11" s="23"/>
      <c r="E11" s="23"/>
      <c r="F11" s="23"/>
      <c r="G11" s="23"/>
      <c r="H11" s="23"/>
    </row>
    <row r="12" spans="1:10" ht="15.6" x14ac:dyDescent="0.3">
      <c r="A12" s="23"/>
      <c r="B12" s="23"/>
      <c r="C12" s="23"/>
      <c r="D12" s="23"/>
      <c r="E12" s="23"/>
      <c r="F12" s="23"/>
      <c r="G12" s="23"/>
      <c r="H12" s="23"/>
    </row>
    <row r="13" spans="1:10" ht="15.6" x14ac:dyDescent="0.3">
      <c r="A13" s="23"/>
      <c r="B13" s="23"/>
      <c r="C13" s="23"/>
      <c r="D13" s="23"/>
      <c r="E13" s="23"/>
      <c r="F13" s="23"/>
      <c r="G13" s="23"/>
      <c r="H13" s="23"/>
    </row>
    <row r="14" spans="1:10" ht="15.6" x14ac:dyDescent="0.3">
      <c r="A14" s="23"/>
      <c r="B14" s="23"/>
      <c r="C14" s="23"/>
      <c r="D14" s="23"/>
      <c r="E14" s="23"/>
      <c r="F14" s="23"/>
      <c r="G14" s="23"/>
      <c r="H14" s="23"/>
    </row>
    <row r="15" spans="1:10" ht="15.6" x14ac:dyDescent="0.3">
      <c r="A15" s="23"/>
      <c r="B15" s="23"/>
      <c r="C15" s="23"/>
      <c r="D15" s="23"/>
      <c r="E15" s="23"/>
      <c r="F15" s="23"/>
      <c r="G15" s="23"/>
      <c r="H15" s="23"/>
    </row>
    <row r="16" spans="1:10" ht="15.6" x14ac:dyDescent="0.3">
      <c r="A16" s="23"/>
      <c r="B16" s="23"/>
      <c r="C16" s="23"/>
      <c r="D16" s="23"/>
      <c r="E16" s="23"/>
      <c r="F16" s="23"/>
      <c r="G16" s="23"/>
      <c r="H16" s="23"/>
    </row>
    <row r="17" spans="1:8" ht="15.6" x14ac:dyDescent="0.3">
      <c r="A17" s="23"/>
      <c r="B17" s="23"/>
      <c r="C17" s="23"/>
      <c r="D17" s="23"/>
      <c r="E17" s="23"/>
      <c r="F17" s="23"/>
      <c r="G17" s="23"/>
      <c r="H17" s="23"/>
    </row>
    <row r="18" spans="1:8" ht="15.6" x14ac:dyDescent="0.3">
      <c r="A18" s="23"/>
      <c r="B18" s="23"/>
      <c r="C18" s="23"/>
      <c r="D18" s="23"/>
      <c r="E18" s="23"/>
      <c r="F18" s="23"/>
      <c r="G18" s="23"/>
      <c r="H18" s="23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7169" r:id="rId3">
          <objectPr defaultSize="0" autoPict="0" r:id="rId4">
            <anchor moveWithCells="1">
              <from>
                <xdr:col>0</xdr:col>
                <xdr:colOff>236220</xdr:colOff>
                <xdr:row>7</xdr:row>
                <xdr:rowOff>160020</xdr:rowOff>
              </from>
              <to>
                <xdr:col>3</xdr:col>
                <xdr:colOff>137160</xdr:colOff>
                <xdr:row>10</xdr:row>
                <xdr:rowOff>167640</xdr:rowOff>
              </to>
            </anchor>
          </objectPr>
        </oleObject>
      </mc:Choice>
      <mc:Fallback>
        <oleObject progId="Equation.3" shapeId="7169" r:id="rId3"/>
      </mc:Fallback>
    </mc:AlternateContent>
    <mc:AlternateContent xmlns:mc="http://schemas.openxmlformats.org/markup-compatibility/2006">
      <mc:Choice Requires="x14">
        <oleObject progId="Equation.3" shapeId="7170" r:id="rId5">
          <objectPr defaultSize="0" autoPict="0" r:id="rId6">
            <anchor moveWithCells="1" sizeWithCells="1">
              <from>
                <xdr:col>0</xdr:col>
                <xdr:colOff>289560</xdr:colOff>
                <xdr:row>11</xdr:row>
                <xdr:rowOff>38100</xdr:rowOff>
              </from>
              <to>
                <xdr:col>2</xdr:col>
                <xdr:colOff>289560</xdr:colOff>
                <xdr:row>14</xdr:row>
                <xdr:rowOff>30480</xdr:rowOff>
              </to>
            </anchor>
          </objectPr>
        </oleObject>
      </mc:Choice>
      <mc:Fallback>
        <oleObject progId="Equation.3" shapeId="7170" r:id="rId5"/>
      </mc:Fallback>
    </mc:AlternateContent>
    <mc:AlternateContent xmlns:mc="http://schemas.openxmlformats.org/markup-compatibility/2006">
      <mc:Choice Requires="x14">
        <oleObject progId="Equation.3" shapeId="7171" r:id="rId7">
          <objectPr defaultSize="0" autoPict="0" r:id="rId8">
            <anchor moveWithCells="1" sizeWithCells="1">
              <from>
                <xdr:col>0</xdr:col>
                <xdr:colOff>289560</xdr:colOff>
                <xdr:row>14</xdr:row>
                <xdr:rowOff>152400</xdr:rowOff>
              </from>
              <to>
                <xdr:col>3</xdr:col>
                <xdr:colOff>198120</xdr:colOff>
                <xdr:row>18</xdr:row>
                <xdr:rowOff>68580</xdr:rowOff>
              </to>
            </anchor>
          </objectPr>
        </oleObject>
      </mc:Choice>
      <mc:Fallback>
        <oleObject progId="Equation.3" shapeId="7171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736B-4BA8-4447-97EF-A787E00EF719}">
  <dimension ref="A1:T54"/>
  <sheetViews>
    <sheetView workbookViewId="0"/>
  </sheetViews>
  <sheetFormatPr defaultRowHeight="14.4" x14ac:dyDescent="0.3"/>
  <cols>
    <col min="15" max="15" width="11.77734375" customWidth="1"/>
    <col min="16" max="16" width="8" bestFit="1" customWidth="1"/>
  </cols>
  <sheetData>
    <row r="1" spans="1:16" ht="30" customHeight="1" x14ac:dyDescent="0.3">
      <c r="A1" s="44" t="s">
        <v>42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"/>
      <c r="O1" s="4"/>
      <c r="P1" s="4"/>
    </row>
    <row r="2" spans="1:16" ht="15.6" x14ac:dyDescent="0.3">
      <c r="A2" s="23" t="s">
        <v>43</v>
      </c>
      <c r="B2" s="23"/>
      <c r="C2" s="23"/>
      <c r="D2" s="23"/>
      <c r="E2" s="23"/>
      <c r="F2" s="23"/>
      <c r="G2" s="23"/>
      <c r="H2" s="23"/>
      <c r="I2" s="23"/>
      <c r="J2" s="23"/>
    </row>
    <row r="3" spans="1:16" ht="15.6" x14ac:dyDescent="0.3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6" ht="15.6" x14ac:dyDescent="0.3">
      <c r="A4" s="43" t="s">
        <v>114</v>
      </c>
      <c r="B4" s="43"/>
      <c r="C4" s="23"/>
      <c r="D4" s="23"/>
      <c r="E4" s="23"/>
      <c r="F4" s="23"/>
      <c r="G4" s="23"/>
      <c r="H4" s="23"/>
      <c r="I4" s="23"/>
      <c r="J4" s="23"/>
    </row>
    <row r="5" spans="1:16" ht="15.6" x14ac:dyDescent="0.3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6" ht="15.6" x14ac:dyDescent="0.3">
      <c r="A6" s="23" t="s">
        <v>44</v>
      </c>
      <c r="B6" s="23"/>
      <c r="C6" s="23"/>
      <c r="D6" s="23"/>
      <c r="E6" s="23"/>
      <c r="F6" s="23"/>
      <c r="G6" s="23"/>
      <c r="H6" s="27"/>
      <c r="I6" s="27"/>
      <c r="J6" s="27"/>
      <c r="K6" s="28"/>
    </row>
    <row r="7" spans="1:16" ht="15.6" x14ac:dyDescent="0.3">
      <c r="A7" s="23" t="s">
        <v>45</v>
      </c>
      <c r="B7" s="23"/>
      <c r="C7" s="23"/>
      <c r="D7" s="23"/>
      <c r="E7" s="23"/>
      <c r="F7" s="23"/>
      <c r="G7" s="23"/>
      <c r="H7" s="27"/>
      <c r="I7" s="27"/>
      <c r="J7" s="27"/>
      <c r="K7" s="28"/>
    </row>
    <row r="8" spans="1:16" ht="15.6" x14ac:dyDescent="0.3">
      <c r="A8" s="23" t="s">
        <v>46</v>
      </c>
      <c r="B8" s="23"/>
      <c r="C8" s="23"/>
      <c r="D8" s="23"/>
      <c r="E8" s="23"/>
      <c r="F8" s="23"/>
      <c r="G8" s="23"/>
      <c r="H8" s="27"/>
      <c r="I8" s="29"/>
      <c r="J8" s="27"/>
      <c r="K8" s="30"/>
    </row>
    <row r="9" spans="1:16" ht="15.6" x14ac:dyDescent="0.3">
      <c r="A9" s="23" t="s">
        <v>47</v>
      </c>
      <c r="B9" s="23"/>
      <c r="C9" s="23"/>
      <c r="D9" s="23"/>
      <c r="E9" s="23"/>
      <c r="F9" s="23"/>
      <c r="G9" s="23"/>
      <c r="H9" s="27"/>
      <c r="I9" s="29"/>
      <c r="J9" s="27"/>
      <c r="K9" s="28"/>
    </row>
    <row r="10" spans="1:16" ht="15.6" x14ac:dyDescent="0.3">
      <c r="A10" s="23" t="s">
        <v>48</v>
      </c>
      <c r="B10" s="23"/>
      <c r="C10" s="23"/>
      <c r="D10" s="23"/>
      <c r="E10" s="23"/>
      <c r="F10" s="23"/>
      <c r="G10" s="23"/>
      <c r="H10" s="27"/>
      <c r="I10" s="29"/>
      <c r="J10" s="27"/>
      <c r="K10" s="28"/>
    </row>
    <row r="11" spans="1:16" ht="15.6" x14ac:dyDescent="0.3">
      <c r="A11" s="23" t="s">
        <v>49</v>
      </c>
      <c r="B11" s="23"/>
      <c r="C11" s="23"/>
      <c r="D11" s="23"/>
      <c r="E11" s="23"/>
      <c r="F11" s="23"/>
      <c r="G11" s="23"/>
      <c r="H11" s="27"/>
      <c r="I11" s="29"/>
      <c r="J11" s="42"/>
      <c r="K11" s="28"/>
    </row>
    <row r="12" spans="1:16" ht="15.6" x14ac:dyDescent="0.3">
      <c r="A12" s="23"/>
      <c r="B12" s="23"/>
      <c r="C12" s="23"/>
      <c r="D12" s="23"/>
      <c r="E12" s="23"/>
      <c r="F12" s="23"/>
      <c r="G12" s="23"/>
      <c r="H12" s="23"/>
      <c r="I12" s="27"/>
      <c r="J12" s="27"/>
      <c r="K12" s="28"/>
    </row>
    <row r="13" spans="1:16" ht="15.6" x14ac:dyDescent="0.3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6" ht="15.6" x14ac:dyDescent="0.3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6" ht="15.6" x14ac:dyDescent="0.3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6" ht="15.6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20" ht="15.6" x14ac:dyDescent="0.3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20" ht="15.6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20" ht="15.6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20" ht="15.6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20" ht="15.6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20" ht="15.6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5" spans="1:20" ht="15.6" x14ac:dyDescent="0.3">
      <c r="A25" s="47" t="s">
        <v>117</v>
      </c>
      <c r="B25" s="47"/>
      <c r="C25" s="47"/>
      <c r="D25" s="47"/>
      <c r="E25" s="48"/>
      <c r="F25" s="48"/>
      <c r="G25" s="48"/>
      <c r="H25" s="48"/>
      <c r="I25" s="48"/>
      <c r="J25" s="49"/>
      <c r="K25" s="49"/>
      <c r="L25" s="49"/>
      <c r="M25" s="49"/>
      <c r="N25" s="49"/>
      <c r="O25" s="49"/>
      <c r="P25" s="49"/>
      <c r="Q25" s="11"/>
      <c r="R25" s="11"/>
      <c r="S25" s="11"/>
      <c r="T25" s="11"/>
    </row>
    <row r="27" spans="1:20" x14ac:dyDescent="0.3">
      <c r="A27" s="32" t="s">
        <v>50</v>
      </c>
      <c r="B27" s="32"/>
      <c r="C27" s="32"/>
      <c r="D27" s="32"/>
      <c r="E27" s="32"/>
      <c r="F27" s="32"/>
      <c r="G27" s="32"/>
      <c r="H27" s="32"/>
      <c r="I27" s="32"/>
      <c r="J27" s="28"/>
      <c r="K27" s="30"/>
      <c r="L27" s="28"/>
      <c r="M27" s="28"/>
      <c r="N27" t="s">
        <v>51</v>
      </c>
      <c r="P27" s="30">
        <f>BINOMDIST(0,3,0.5,0)</f>
        <v>0.12500000000000003</v>
      </c>
    </row>
    <row r="28" spans="1:20" x14ac:dyDescent="0.3">
      <c r="A28" s="32"/>
      <c r="B28" s="32"/>
      <c r="C28" s="32"/>
      <c r="D28" s="32"/>
      <c r="E28" s="32"/>
      <c r="F28" s="32"/>
      <c r="G28" s="32"/>
      <c r="H28" s="32"/>
      <c r="I28" s="32"/>
      <c r="J28" s="28"/>
      <c r="K28" s="30"/>
      <c r="L28" s="28"/>
      <c r="M28" s="28"/>
      <c r="N28" t="s">
        <v>52</v>
      </c>
      <c r="P28" s="30">
        <f>BINOMDIST(1,3,0.5,0)</f>
        <v>0.375</v>
      </c>
    </row>
    <row r="29" spans="1:20" x14ac:dyDescent="0.3">
      <c r="A29" s="32"/>
      <c r="B29" s="32"/>
      <c r="C29" s="32"/>
      <c r="D29" s="32"/>
      <c r="E29" s="32"/>
      <c r="F29" s="32"/>
      <c r="G29" s="32"/>
      <c r="H29" s="32"/>
      <c r="I29" s="32"/>
      <c r="J29" s="28"/>
      <c r="K29" s="30"/>
      <c r="L29" s="28"/>
      <c r="M29" s="28"/>
      <c r="N29" t="s">
        <v>53</v>
      </c>
      <c r="P29" s="30">
        <f>BINOMDIST(2,3,0.5,0)</f>
        <v>0.375</v>
      </c>
    </row>
    <row r="30" spans="1:20" x14ac:dyDescent="0.3">
      <c r="A30" s="32"/>
      <c r="B30" s="32"/>
      <c r="C30" s="32"/>
      <c r="D30" s="32"/>
      <c r="E30" s="32"/>
      <c r="F30" s="32"/>
      <c r="G30" s="32"/>
      <c r="H30" s="32"/>
      <c r="I30" s="32"/>
      <c r="J30" s="28"/>
      <c r="K30" s="30"/>
      <c r="L30" s="28"/>
      <c r="M30" s="28"/>
      <c r="N30" t="s">
        <v>54</v>
      </c>
      <c r="P30" s="30">
        <f>BINOMDIST(3,3,0.5,0)</f>
        <v>0.12500000000000003</v>
      </c>
    </row>
    <row r="31" spans="1:20" x14ac:dyDescent="0.3">
      <c r="A31" s="32" t="s">
        <v>55</v>
      </c>
      <c r="B31" s="32"/>
      <c r="C31" s="32"/>
      <c r="D31" s="32"/>
      <c r="E31" s="32"/>
      <c r="F31" s="32"/>
      <c r="G31" s="32"/>
      <c r="H31" s="32"/>
      <c r="I31" s="32"/>
      <c r="J31" s="28"/>
      <c r="K31" s="28"/>
      <c r="L31" s="28"/>
      <c r="M31" s="28"/>
    </row>
    <row r="32" spans="1:20" x14ac:dyDescent="0.3">
      <c r="A32" s="32" t="s">
        <v>56</v>
      </c>
      <c r="B32" s="32"/>
      <c r="C32" s="32"/>
      <c r="D32" s="32"/>
      <c r="E32" s="32"/>
      <c r="F32" s="32"/>
      <c r="G32" s="32"/>
      <c r="H32" s="32"/>
      <c r="I32" s="32"/>
      <c r="J32" s="28"/>
      <c r="K32" s="28"/>
      <c r="L32" s="28"/>
      <c r="M32" s="28"/>
      <c r="N32" t="s">
        <v>57</v>
      </c>
      <c r="P32" s="30">
        <f>BINOMDIST(5,5,0.8,0)</f>
        <v>0.32768000000000008</v>
      </c>
    </row>
    <row r="33" spans="1:16" x14ac:dyDescent="0.3">
      <c r="A33" s="32" t="s">
        <v>58</v>
      </c>
      <c r="B33" s="32"/>
      <c r="C33" s="32"/>
      <c r="D33" s="32"/>
      <c r="E33" s="32"/>
      <c r="F33" s="32"/>
      <c r="G33" s="32"/>
      <c r="H33" s="32"/>
      <c r="I33" s="32"/>
      <c r="J33" s="28"/>
      <c r="K33" s="28"/>
      <c r="L33" s="28"/>
      <c r="M33" s="28"/>
      <c r="N33" t="s">
        <v>75</v>
      </c>
      <c r="P33" s="30">
        <f>BINOMDIST(3,6,0.8,0)</f>
        <v>8.1919999999999951E-2</v>
      </c>
    </row>
    <row r="34" spans="1:16" x14ac:dyDescent="0.3">
      <c r="A34" s="32" t="s">
        <v>60</v>
      </c>
      <c r="B34" s="32"/>
      <c r="C34" s="32"/>
      <c r="D34" s="32"/>
      <c r="E34" s="32"/>
      <c r="F34" s="32"/>
      <c r="G34" s="32"/>
      <c r="H34" s="32"/>
      <c r="I34" s="32"/>
      <c r="J34" s="28"/>
      <c r="K34" s="28"/>
      <c r="L34" s="28"/>
      <c r="M34" s="28"/>
      <c r="N34" t="s">
        <v>59</v>
      </c>
      <c r="P34" s="30">
        <f>_xlfn.BINOM.DIST(4,8,0.8,0)</f>
        <v>4.5875199999999977E-2</v>
      </c>
    </row>
    <row r="35" spans="1:16" x14ac:dyDescent="0.3">
      <c r="A35" s="32"/>
      <c r="B35" s="32"/>
      <c r="C35" s="32"/>
      <c r="D35" s="32"/>
      <c r="E35" s="32"/>
      <c r="F35" s="32"/>
      <c r="G35" s="32"/>
      <c r="H35" s="32"/>
      <c r="I35" s="32"/>
      <c r="J35" s="28"/>
      <c r="K35" s="28"/>
      <c r="L35" s="28"/>
      <c r="M35" s="28"/>
    </row>
    <row r="36" spans="1:16" x14ac:dyDescent="0.3">
      <c r="A36" s="32"/>
      <c r="B36" s="32"/>
      <c r="C36" s="32"/>
      <c r="D36" s="32"/>
      <c r="E36" s="32"/>
      <c r="F36" s="32"/>
      <c r="G36" s="32"/>
      <c r="H36" s="32"/>
      <c r="I36" s="32"/>
      <c r="J36" s="28"/>
      <c r="K36" s="28"/>
      <c r="L36" s="28"/>
      <c r="M36" s="28"/>
    </row>
    <row r="37" spans="1:16" x14ac:dyDescent="0.3">
      <c r="A37" s="32" t="s">
        <v>61</v>
      </c>
      <c r="B37" s="32"/>
      <c r="C37" s="32"/>
      <c r="D37" s="32"/>
      <c r="E37" s="32"/>
      <c r="F37" s="32"/>
      <c r="G37" s="32"/>
      <c r="H37" s="32"/>
      <c r="I37" s="32"/>
      <c r="L37" s="28"/>
      <c r="M37" s="28"/>
    </row>
    <row r="38" spans="1:16" x14ac:dyDescent="0.3">
      <c r="A38" s="32" t="s">
        <v>62</v>
      </c>
      <c r="B38" s="32"/>
      <c r="C38" s="32"/>
      <c r="D38" s="32"/>
      <c r="E38" s="32"/>
      <c r="F38" s="32"/>
      <c r="G38" s="32"/>
      <c r="H38" s="32"/>
      <c r="I38" s="32"/>
      <c r="L38" s="33"/>
      <c r="M38" s="28"/>
      <c r="N38" t="s">
        <v>63</v>
      </c>
      <c r="P38" s="30">
        <f>BINOMDIST(4,6,0.5,0)</f>
        <v>0.23437500000000003</v>
      </c>
    </row>
    <row r="39" spans="1:16" x14ac:dyDescent="0.3">
      <c r="A39" s="32" t="s">
        <v>64</v>
      </c>
      <c r="B39" s="32"/>
      <c r="C39" s="32"/>
      <c r="D39" s="32"/>
      <c r="E39" s="32"/>
      <c r="F39" s="32"/>
      <c r="G39" s="32"/>
      <c r="H39" s="32"/>
      <c r="I39" s="32"/>
      <c r="L39" s="28"/>
      <c r="M39" s="28"/>
      <c r="N39" t="s">
        <v>115</v>
      </c>
      <c r="P39">
        <f>6*0.5</f>
        <v>3</v>
      </c>
    </row>
    <row r="40" spans="1:16" x14ac:dyDescent="0.3">
      <c r="A40" s="32" t="s">
        <v>65</v>
      </c>
      <c r="B40" s="32"/>
      <c r="C40" s="32"/>
      <c r="D40" s="32"/>
      <c r="E40" s="32"/>
      <c r="F40" s="32"/>
      <c r="G40" s="32"/>
      <c r="H40" s="32"/>
      <c r="I40" s="32"/>
      <c r="L40" s="28"/>
      <c r="M40" s="28"/>
      <c r="N40" t="s">
        <v>116</v>
      </c>
      <c r="P40">
        <f>6*0.5*0.5</f>
        <v>1.5</v>
      </c>
    </row>
    <row r="41" spans="1:16" x14ac:dyDescent="0.3">
      <c r="A41" s="32"/>
      <c r="B41" s="32"/>
      <c r="C41" s="32"/>
      <c r="D41" s="32"/>
      <c r="E41" s="32"/>
      <c r="F41" s="32"/>
      <c r="G41" s="32"/>
      <c r="H41" s="32"/>
      <c r="I41" s="32"/>
      <c r="L41" s="28"/>
      <c r="M41" s="28"/>
    </row>
    <row r="42" spans="1:16" x14ac:dyDescent="0.3">
      <c r="A42" s="32"/>
      <c r="B42" s="32"/>
      <c r="C42" s="32"/>
      <c r="D42" s="32"/>
      <c r="E42" s="32"/>
      <c r="F42" s="32"/>
      <c r="G42" s="32"/>
      <c r="H42" s="32"/>
      <c r="I42" s="32"/>
      <c r="L42" s="28"/>
      <c r="M42" s="28"/>
    </row>
    <row r="43" spans="1:16" x14ac:dyDescent="0.3">
      <c r="A43" s="32" t="s">
        <v>66</v>
      </c>
      <c r="B43" s="32"/>
      <c r="C43" s="32"/>
      <c r="D43" s="32"/>
      <c r="E43" s="32"/>
      <c r="F43" s="32"/>
      <c r="G43" s="32"/>
      <c r="H43" s="32"/>
      <c r="I43" s="32"/>
      <c r="L43" s="28"/>
      <c r="M43" s="28"/>
    </row>
    <row r="44" spans="1:16" x14ac:dyDescent="0.3">
      <c r="A44" s="32" t="s">
        <v>67</v>
      </c>
      <c r="B44" s="32"/>
      <c r="C44" s="32"/>
      <c r="D44" s="32"/>
      <c r="E44" s="32"/>
      <c r="F44" s="32"/>
      <c r="G44" s="32"/>
      <c r="H44" s="34"/>
      <c r="I44" s="34"/>
      <c r="J44" s="28"/>
      <c r="K44" s="28"/>
      <c r="L44" s="28"/>
      <c r="M44" s="28"/>
    </row>
    <row r="45" spans="1:16" x14ac:dyDescent="0.3">
      <c r="A45" s="32" t="s">
        <v>68</v>
      </c>
      <c r="B45" s="32"/>
      <c r="C45" s="32"/>
      <c r="D45" s="32"/>
      <c r="E45" s="32"/>
      <c r="F45" s="32"/>
      <c r="G45" s="32"/>
      <c r="H45" s="35"/>
      <c r="I45" s="35"/>
      <c r="J45" s="28"/>
      <c r="K45" s="28"/>
      <c r="L45" s="28"/>
      <c r="M45" s="28"/>
    </row>
    <row r="46" spans="1:16" x14ac:dyDescent="0.3">
      <c r="A46" s="31" t="s">
        <v>69</v>
      </c>
      <c r="B46" s="31"/>
      <c r="C46" s="31"/>
      <c r="D46" s="31"/>
      <c r="E46" s="31"/>
      <c r="F46" s="31"/>
      <c r="G46" s="31"/>
      <c r="H46" s="35"/>
      <c r="I46" s="35"/>
      <c r="J46" s="28"/>
      <c r="K46" s="28"/>
      <c r="N46" t="s">
        <v>119</v>
      </c>
    </row>
    <row r="47" spans="1:16" x14ac:dyDescent="0.3">
      <c r="A47" s="31" t="s">
        <v>70</v>
      </c>
      <c r="B47" s="31"/>
      <c r="C47" s="31"/>
      <c r="D47" s="31"/>
      <c r="E47" s="31"/>
      <c r="F47" s="31"/>
      <c r="G47" s="31"/>
      <c r="H47" s="35"/>
      <c r="I47" s="35"/>
      <c r="J47" s="28"/>
      <c r="K47" s="28"/>
    </row>
    <row r="48" spans="1:16" x14ac:dyDescent="0.3">
      <c r="A48" s="31" t="s">
        <v>72</v>
      </c>
      <c r="B48" s="31"/>
      <c r="C48" s="31"/>
      <c r="D48" s="31"/>
      <c r="E48" s="31"/>
      <c r="F48" s="31"/>
      <c r="G48" s="31"/>
      <c r="H48" s="35"/>
      <c r="I48" s="35"/>
      <c r="J48" s="28"/>
      <c r="K48" s="28"/>
      <c r="N48" t="s">
        <v>71</v>
      </c>
      <c r="P48">
        <f>BINOMDIST(4,5,0.1,0)</f>
        <v>4.5000000000000064E-4</v>
      </c>
    </row>
    <row r="49" spans="1:16" x14ac:dyDescent="0.3">
      <c r="A49" s="31" t="s">
        <v>74</v>
      </c>
      <c r="B49" s="31"/>
      <c r="C49" s="31"/>
      <c r="D49" s="31"/>
      <c r="E49" s="31"/>
      <c r="F49" s="31"/>
      <c r="G49" s="31"/>
      <c r="H49" s="35"/>
      <c r="I49" s="35"/>
      <c r="J49" s="28"/>
      <c r="K49" s="28"/>
      <c r="N49" t="s">
        <v>73</v>
      </c>
      <c r="P49">
        <f>BINOMDIST(2,5,0.1,1)</f>
        <v>0.99143999999999999</v>
      </c>
    </row>
    <row r="50" spans="1:16" x14ac:dyDescent="0.3">
      <c r="A50" s="31" t="s">
        <v>76</v>
      </c>
      <c r="B50" s="31"/>
      <c r="C50" s="31"/>
      <c r="D50" s="31"/>
      <c r="E50" s="31"/>
      <c r="F50" s="31"/>
      <c r="G50" s="31"/>
      <c r="H50" s="35"/>
      <c r="I50" s="35"/>
      <c r="J50" s="28"/>
      <c r="K50" s="28"/>
      <c r="N50" t="s">
        <v>75</v>
      </c>
      <c r="P50" s="36">
        <f>1-BINOMDIST(1,5,0.1,1)</f>
        <v>8.1460000000000088E-2</v>
      </c>
    </row>
    <row r="51" spans="1:16" x14ac:dyDescent="0.3">
      <c r="A51" s="31" t="s">
        <v>78</v>
      </c>
      <c r="B51" s="31"/>
      <c r="C51" s="31"/>
      <c r="D51" s="31"/>
      <c r="E51" s="31"/>
      <c r="F51" s="31"/>
      <c r="G51" s="31"/>
      <c r="H51" s="35"/>
      <c r="I51" s="35"/>
      <c r="J51" s="28"/>
      <c r="K51" s="28"/>
      <c r="N51" t="s">
        <v>77</v>
      </c>
      <c r="P51">
        <f>5*0.1</f>
        <v>0.5</v>
      </c>
    </row>
    <row r="52" spans="1:16" x14ac:dyDescent="0.3">
      <c r="A52" s="31"/>
      <c r="B52" s="31"/>
      <c r="C52" s="31"/>
      <c r="D52" s="31"/>
      <c r="E52" s="31"/>
      <c r="F52" s="31"/>
      <c r="G52" s="31"/>
      <c r="H52" s="31"/>
      <c r="I52" s="31"/>
      <c r="P52">
        <f>5*0.1*0.9</f>
        <v>0.45</v>
      </c>
    </row>
    <row r="54" spans="1:16" x14ac:dyDescent="0.3">
      <c r="A54" s="32"/>
      <c r="B54" s="32"/>
      <c r="C54" s="32"/>
      <c r="D54" s="31"/>
      <c r="E54" s="31"/>
      <c r="F54" s="31"/>
      <c r="G54" s="31"/>
      <c r="H54" s="31"/>
      <c r="I54" s="31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8193" r:id="rId3">
          <objectPr defaultSize="0" autoPict="0" r:id="rId4">
            <anchor moveWithCells="1" sizeWithCells="1">
              <from>
                <xdr:col>1</xdr:col>
                <xdr:colOff>144780</xdr:colOff>
                <xdr:row>13</xdr:row>
                <xdr:rowOff>144780</xdr:rowOff>
              </from>
              <to>
                <xdr:col>6</xdr:col>
                <xdr:colOff>403860</xdr:colOff>
                <xdr:row>17</xdr:row>
                <xdr:rowOff>0</xdr:rowOff>
              </to>
            </anchor>
          </objectPr>
        </oleObject>
      </mc:Choice>
      <mc:Fallback>
        <oleObject progId="Equation.3" shapeId="8193" r:id="rId3"/>
      </mc:Fallback>
    </mc:AlternateContent>
    <mc:AlternateContent xmlns:mc="http://schemas.openxmlformats.org/markup-compatibility/2006">
      <mc:Choice Requires="x14">
        <oleObject progId="Equation.3" shapeId="8194" r:id="rId5">
          <objectPr defaultSize="0" autoPict="0" r:id="rId6">
            <anchor moveWithCells="1" sizeWithCells="1">
              <from>
                <xdr:col>1</xdr:col>
                <xdr:colOff>152400</xdr:colOff>
                <xdr:row>17</xdr:row>
                <xdr:rowOff>152400</xdr:rowOff>
              </from>
              <to>
                <xdr:col>3</xdr:col>
                <xdr:colOff>175260</xdr:colOff>
                <xdr:row>19</xdr:row>
                <xdr:rowOff>175260</xdr:rowOff>
              </to>
            </anchor>
          </objectPr>
        </oleObject>
      </mc:Choice>
      <mc:Fallback>
        <oleObject progId="Equation.3" shapeId="8194" r:id="rId5"/>
      </mc:Fallback>
    </mc:AlternateContent>
    <mc:AlternateContent xmlns:mc="http://schemas.openxmlformats.org/markup-compatibility/2006">
      <mc:Choice Requires="x14">
        <oleObject progId="Equation.3" shapeId="8195" r:id="rId7">
          <objectPr defaultSize="0" autoPict="0" r:id="rId8">
            <anchor moveWithCells="1" sizeWithCells="1">
              <from>
                <xdr:col>1</xdr:col>
                <xdr:colOff>160020</xdr:colOff>
                <xdr:row>21</xdr:row>
                <xdr:rowOff>0</xdr:rowOff>
              </from>
              <to>
                <xdr:col>5</xdr:col>
                <xdr:colOff>0</xdr:colOff>
                <xdr:row>22</xdr:row>
                <xdr:rowOff>182880</xdr:rowOff>
              </to>
            </anchor>
          </objectPr>
        </oleObject>
      </mc:Choice>
      <mc:Fallback>
        <oleObject progId="Equation.3" shapeId="8195" r:id="rId7"/>
      </mc:Fallback>
    </mc:AlternateContent>
    <mc:AlternateContent xmlns:mc="http://schemas.openxmlformats.org/markup-compatibility/2006">
      <mc:Choice Requires="x14">
        <oleObject shapeId="8196" r:id="rId9">
          <objectPr defaultSize="0" autoPict="0" r:id="rId10">
            <anchor moveWithCells="1" sizeWithCells="1">
              <from>
                <xdr:col>3</xdr:col>
                <xdr:colOff>350520</xdr:colOff>
                <xdr:row>39</xdr:row>
                <xdr:rowOff>38100</xdr:rowOff>
              </from>
              <to>
                <xdr:col>5</xdr:col>
                <xdr:colOff>373380</xdr:colOff>
                <xdr:row>41</xdr:row>
                <xdr:rowOff>45720</xdr:rowOff>
              </to>
            </anchor>
          </objectPr>
        </oleObject>
      </mc:Choice>
      <mc:Fallback>
        <oleObject shapeId="8196" r:id="rId9"/>
      </mc:Fallback>
    </mc:AlternateContent>
    <mc:AlternateContent xmlns:mc="http://schemas.openxmlformats.org/markup-compatibility/2006">
      <mc:Choice Requires="x14">
        <oleObject shapeId="8197" r:id="rId11">
          <objectPr defaultSize="0" autoPict="0" r:id="rId12">
            <anchor moveWithCells="1" sizeWithCells="1">
              <from>
                <xdr:col>6</xdr:col>
                <xdr:colOff>30480</xdr:colOff>
                <xdr:row>39</xdr:row>
                <xdr:rowOff>30480</xdr:rowOff>
              </from>
              <to>
                <xdr:col>8</xdr:col>
                <xdr:colOff>541020</xdr:colOff>
                <xdr:row>41</xdr:row>
                <xdr:rowOff>60960</xdr:rowOff>
              </to>
            </anchor>
          </objectPr>
        </oleObject>
      </mc:Choice>
      <mc:Fallback>
        <oleObject shapeId="8197" r:id="rId11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6FCF-B3AE-4012-903C-825FAC79EC05}">
  <dimension ref="A1:R34"/>
  <sheetViews>
    <sheetView workbookViewId="0"/>
  </sheetViews>
  <sheetFormatPr defaultRowHeight="14.4" x14ac:dyDescent="0.3"/>
  <cols>
    <col min="3" max="3" width="12" bestFit="1" customWidth="1"/>
  </cols>
  <sheetData>
    <row r="1" spans="1:18" ht="34.200000000000003" customHeight="1" x14ac:dyDescent="0.3">
      <c r="A1" s="44" t="s">
        <v>79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9"/>
      <c r="M1" s="9"/>
      <c r="N1" s="9"/>
      <c r="O1" s="9"/>
      <c r="P1" s="9"/>
      <c r="Q1" s="50"/>
      <c r="R1" s="50"/>
    </row>
    <row r="2" spans="1:18" ht="15.6" x14ac:dyDescent="0.3">
      <c r="A2" s="23" t="s">
        <v>80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8" ht="15.6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8" ht="15.6" x14ac:dyDescent="0.3">
      <c r="A4" s="43" t="s">
        <v>118</v>
      </c>
      <c r="B4" s="43"/>
      <c r="C4" s="23"/>
      <c r="D4" s="23"/>
      <c r="E4" s="23"/>
      <c r="F4" s="23"/>
      <c r="G4" s="23"/>
      <c r="H4" s="23"/>
      <c r="I4" s="23"/>
      <c r="J4" s="27"/>
      <c r="K4" s="27"/>
      <c r="L4" s="28"/>
      <c r="M4" s="28"/>
    </row>
    <row r="5" spans="1:18" ht="15.6" x14ac:dyDescent="0.3">
      <c r="A5" s="46"/>
      <c r="B5" s="46"/>
      <c r="C5" s="23"/>
      <c r="D5" s="23"/>
      <c r="E5" s="23"/>
      <c r="F5" s="23"/>
      <c r="G5" s="23"/>
      <c r="H5" s="23"/>
      <c r="I5" s="23"/>
      <c r="J5" s="27"/>
      <c r="K5" s="27"/>
      <c r="L5" s="28"/>
      <c r="M5" s="28"/>
    </row>
    <row r="6" spans="1:18" ht="15.6" x14ac:dyDescent="0.3">
      <c r="A6" s="23" t="s">
        <v>81</v>
      </c>
      <c r="B6" s="23"/>
      <c r="C6" s="23"/>
      <c r="D6" s="23"/>
      <c r="E6" s="23"/>
      <c r="F6" s="23"/>
      <c r="G6" s="23"/>
      <c r="H6" s="23"/>
      <c r="I6" s="23"/>
      <c r="J6" s="28"/>
      <c r="K6" s="27"/>
      <c r="L6" s="28"/>
      <c r="M6" s="28"/>
    </row>
    <row r="7" spans="1:18" ht="15.6" x14ac:dyDescent="0.3">
      <c r="A7" s="23" t="s">
        <v>82</v>
      </c>
      <c r="B7" s="23"/>
      <c r="C7" s="23"/>
      <c r="D7" s="23"/>
      <c r="E7" s="23"/>
      <c r="F7" s="23"/>
      <c r="G7" s="23"/>
      <c r="H7" s="23"/>
      <c r="I7" s="23"/>
      <c r="J7" s="27"/>
      <c r="K7" s="27"/>
      <c r="L7" s="28"/>
      <c r="M7" s="28"/>
    </row>
    <row r="8" spans="1:18" ht="15.6" x14ac:dyDescent="0.3">
      <c r="A8" s="23" t="s">
        <v>83</v>
      </c>
      <c r="B8" s="23"/>
      <c r="C8" s="23"/>
      <c r="D8" s="23"/>
      <c r="E8" s="23"/>
      <c r="F8" s="23"/>
      <c r="G8" s="23"/>
      <c r="H8" s="23"/>
      <c r="I8" s="23"/>
      <c r="J8" s="27"/>
      <c r="K8" s="27"/>
      <c r="L8" s="28"/>
      <c r="M8" s="28"/>
    </row>
    <row r="9" spans="1:18" ht="15.6" x14ac:dyDescent="0.3">
      <c r="A9" s="23" t="s">
        <v>84</v>
      </c>
      <c r="B9" s="23"/>
      <c r="C9" s="23"/>
      <c r="D9" s="23"/>
      <c r="E9" s="23"/>
      <c r="F9" s="23"/>
      <c r="G9" s="23"/>
      <c r="H9" s="23"/>
      <c r="I9" s="23"/>
      <c r="J9" s="27"/>
      <c r="K9" s="27"/>
      <c r="L9" s="28"/>
      <c r="M9" s="28"/>
    </row>
    <row r="10" spans="1:18" ht="15.6" x14ac:dyDescent="0.3">
      <c r="A10" s="23" t="s">
        <v>85</v>
      </c>
      <c r="B10" s="23"/>
      <c r="C10" s="23"/>
      <c r="D10" s="23"/>
      <c r="E10" s="23"/>
      <c r="F10" s="23"/>
      <c r="G10" s="23"/>
      <c r="H10" s="23"/>
      <c r="I10" s="23"/>
      <c r="J10" s="27"/>
      <c r="K10" s="27"/>
      <c r="L10" s="28"/>
      <c r="M10" s="28"/>
    </row>
    <row r="11" spans="1:18" ht="15.6" x14ac:dyDescent="0.3">
      <c r="A11" s="23" t="s">
        <v>86</v>
      </c>
      <c r="B11" s="23"/>
      <c r="C11" s="23"/>
      <c r="D11" s="23"/>
      <c r="E11" s="23"/>
      <c r="F11" s="23"/>
      <c r="G11" s="23"/>
      <c r="H11" s="23"/>
      <c r="I11" s="23"/>
      <c r="J11" s="27"/>
      <c r="K11" s="27"/>
      <c r="L11" s="28"/>
      <c r="M11" s="28"/>
    </row>
    <row r="12" spans="1:18" ht="15.6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8" ht="15.6" x14ac:dyDescent="0.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8" ht="15.6" x14ac:dyDescent="0.3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8" ht="15.6" x14ac:dyDescent="0.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8" ht="15.6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6" ht="15.6" x14ac:dyDescent="0.3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6" ht="15.6" x14ac:dyDescent="0.3">
      <c r="A18" s="47" t="s">
        <v>117</v>
      </c>
      <c r="B18" s="47"/>
      <c r="C18" s="47"/>
      <c r="D18" s="47"/>
      <c r="E18" s="48"/>
      <c r="F18" s="48"/>
      <c r="G18" s="48"/>
      <c r="H18" s="48"/>
      <c r="I18" s="48"/>
      <c r="J18" s="49"/>
      <c r="K18" s="49"/>
      <c r="L18" s="49"/>
      <c r="M18" s="49"/>
      <c r="N18" s="49"/>
      <c r="O18" s="49"/>
      <c r="P18" s="49"/>
    </row>
    <row r="19" spans="1:16" ht="15.6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6" x14ac:dyDescent="0.3">
      <c r="A20" s="7" t="s">
        <v>87</v>
      </c>
      <c r="B20" s="7"/>
      <c r="C20" s="7"/>
      <c r="D20" s="7"/>
      <c r="E20" s="7"/>
      <c r="F20" s="7"/>
      <c r="G20" s="7"/>
    </row>
    <row r="21" spans="1:16" x14ac:dyDescent="0.3">
      <c r="A21" s="7" t="s">
        <v>88</v>
      </c>
      <c r="B21" s="7"/>
      <c r="C21" s="7"/>
      <c r="D21" s="7"/>
      <c r="E21" s="7"/>
      <c r="F21" s="7"/>
      <c r="G21" s="7"/>
      <c r="J21" s="28"/>
      <c r="K21" s="28"/>
      <c r="L21" s="28"/>
      <c r="M21" s="28"/>
      <c r="N21" t="s">
        <v>90</v>
      </c>
      <c r="P21">
        <f>_xlfn.POISSON.DIST(2,4,0)</f>
        <v>0.14652511110987346</v>
      </c>
    </row>
    <row r="22" spans="1:16" x14ac:dyDescent="0.3">
      <c r="A22" s="7" t="s">
        <v>89</v>
      </c>
      <c r="B22" s="7"/>
      <c r="C22" s="7"/>
      <c r="D22" s="7"/>
      <c r="E22" s="7"/>
      <c r="F22" s="7"/>
      <c r="G22" s="7"/>
      <c r="J22" s="28"/>
      <c r="K22" s="28"/>
      <c r="L22" s="28"/>
      <c r="M22" s="28"/>
      <c r="N22" t="s">
        <v>92</v>
      </c>
      <c r="P22">
        <f>4*1</f>
        <v>4</v>
      </c>
    </row>
    <row r="23" spans="1:16" x14ac:dyDescent="0.3">
      <c r="A23" s="7" t="s">
        <v>91</v>
      </c>
      <c r="B23" s="7"/>
      <c r="C23" s="7"/>
      <c r="D23" s="7"/>
      <c r="E23" s="7"/>
      <c r="F23" s="7"/>
      <c r="G23" s="7"/>
      <c r="J23" s="28"/>
      <c r="K23" s="28"/>
      <c r="L23" s="28"/>
      <c r="M23" s="28"/>
    </row>
    <row r="24" spans="1:16" x14ac:dyDescent="0.3">
      <c r="A24" s="7"/>
      <c r="B24" s="7"/>
      <c r="C24" s="7"/>
      <c r="D24" s="7"/>
      <c r="E24" s="7"/>
      <c r="F24" s="7"/>
      <c r="G24" s="7"/>
      <c r="I24" s="49" t="s">
        <v>93</v>
      </c>
      <c r="J24" s="49"/>
      <c r="K24" s="49"/>
      <c r="L24" s="49"/>
    </row>
    <row r="25" spans="1:16" x14ac:dyDescent="0.3">
      <c r="A25" s="7" t="s">
        <v>94</v>
      </c>
    </row>
    <row r="26" spans="1:16" x14ac:dyDescent="0.3">
      <c r="A26" s="7" t="s">
        <v>95</v>
      </c>
      <c r="B26" s="7"/>
      <c r="C26" s="7"/>
      <c r="D26" s="7"/>
      <c r="E26" s="7"/>
      <c r="F26" s="7"/>
      <c r="G26" s="7"/>
    </row>
    <row r="27" spans="1:16" x14ac:dyDescent="0.3">
      <c r="A27" s="7" t="s">
        <v>96</v>
      </c>
      <c r="B27" s="7"/>
      <c r="C27" s="7"/>
      <c r="D27" s="7"/>
      <c r="E27" s="7"/>
      <c r="F27" s="7"/>
      <c r="G27" s="7"/>
    </row>
    <row r="28" spans="1:16" x14ac:dyDescent="0.3">
      <c r="A28" s="7" t="s">
        <v>97</v>
      </c>
      <c r="B28" s="7"/>
      <c r="C28" s="7"/>
      <c r="D28" s="7"/>
      <c r="E28" s="7"/>
      <c r="F28" s="7"/>
      <c r="G28" s="7"/>
    </row>
    <row r="29" spans="1:16" x14ac:dyDescent="0.3">
      <c r="A29" t="s">
        <v>98</v>
      </c>
      <c r="J29" t="s">
        <v>120</v>
      </c>
    </row>
    <row r="30" spans="1:16" x14ac:dyDescent="0.3">
      <c r="A30" t="s">
        <v>99</v>
      </c>
    </row>
    <row r="31" spans="1:16" x14ac:dyDescent="0.3">
      <c r="A31" t="s">
        <v>100</v>
      </c>
      <c r="J31" t="s">
        <v>102</v>
      </c>
      <c r="L31">
        <v>6</v>
      </c>
      <c r="M31" s="6" t="s">
        <v>121</v>
      </c>
    </row>
    <row r="32" spans="1:16" x14ac:dyDescent="0.3">
      <c r="A32" t="s">
        <v>101</v>
      </c>
    </row>
    <row r="33" spans="1:12" x14ac:dyDescent="0.3">
      <c r="A33" t="s">
        <v>103</v>
      </c>
      <c r="J33" t="s">
        <v>105</v>
      </c>
      <c r="L33">
        <f>1-_xlfn.POISSON.DIST(2,6,1)</f>
        <v>0.93803119558334103</v>
      </c>
    </row>
    <row r="34" spans="1:12" x14ac:dyDescent="0.3">
      <c r="A34" t="s">
        <v>104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9217" r:id="rId3">
          <objectPr defaultSize="0" autoPict="0" r:id="rId4">
            <anchor moveWithCells="1" sizeWithCells="1">
              <from>
                <xdr:col>0</xdr:col>
                <xdr:colOff>243840</xdr:colOff>
                <xdr:row>12</xdr:row>
                <xdr:rowOff>15240</xdr:rowOff>
              </from>
              <to>
                <xdr:col>5</xdr:col>
                <xdr:colOff>53340</xdr:colOff>
                <xdr:row>15</xdr:row>
                <xdr:rowOff>175260</xdr:rowOff>
              </to>
            </anchor>
          </objectPr>
        </oleObject>
      </mc:Choice>
      <mc:Fallback>
        <oleObject progId="Equation.3" shapeId="9217" r:id="rId3"/>
      </mc:Fallback>
    </mc:AlternateContent>
    <mc:AlternateContent xmlns:mc="http://schemas.openxmlformats.org/markup-compatibility/2006">
      <mc:Choice Requires="x14">
        <oleObject progId="Equation.DSMT4" shapeId="9218" r:id="rId5">
          <objectPr defaultSize="0" autoPict="0" r:id="rId6">
            <anchor moveWithCells="1">
              <from>
                <xdr:col>8</xdr:col>
                <xdr:colOff>53340</xdr:colOff>
                <xdr:row>20</xdr:row>
                <xdr:rowOff>45720</xdr:rowOff>
              </from>
              <to>
                <xdr:col>9</xdr:col>
                <xdr:colOff>510540</xdr:colOff>
                <xdr:row>21</xdr:row>
                <xdr:rowOff>182880</xdr:rowOff>
              </to>
            </anchor>
          </objectPr>
        </oleObject>
      </mc:Choice>
      <mc:Fallback>
        <oleObject progId="Equation.DSMT4" shapeId="9218" r:id="rId5"/>
      </mc:Fallback>
    </mc:AlternateContent>
    <mc:AlternateContent xmlns:mc="http://schemas.openxmlformats.org/markup-compatibility/2006">
      <mc:Choice Requires="x14">
        <oleObject progId="Equation.DSMT4" shapeId="9219" r:id="rId7">
          <objectPr defaultSize="0" autoPict="0" r:id="rId8">
            <anchor moveWithCells="1">
              <from>
                <xdr:col>10</xdr:col>
                <xdr:colOff>68580</xdr:colOff>
                <xdr:row>20</xdr:row>
                <xdr:rowOff>45720</xdr:rowOff>
              </from>
              <to>
                <xdr:col>11</xdr:col>
                <xdr:colOff>541020</xdr:colOff>
                <xdr:row>22</xdr:row>
                <xdr:rowOff>0</xdr:rowOff>
              </to>
            </anchor>
          </objectPr>
        </oleObject>
      </mc:Choice>
      <mc:Fallback>
        <oleObject progId="Equation.DSMT4" shapeId="9219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89FD-6423-4ED1-AA22-DE97EFF2917D}">
  <dimension ref="A1:S96"/>
  <sheetViews>
    <sheetView zoomScale="80" zoomScaleNormal="80" workbookViewId="0"/>
  </sheetViews>
  <sheetFormatPr defaultRowHeight="14.4" x14ac:dyDescent="0.3"/>
  <cols>
    <col min="1" max="1" width="18" customWidth="1"/>
    <col min="257" max="257" width="18" customWidth="1"/>
    <col min="513" max="513" width="18" customWidth="1"/>
    <col min="769" max="769" width="18" customWidth="1"/>
    <col min="1025" max="1025" width="18" customWidth="1"/>
    <col min="1281" max="1281" width="18" customWidth="1"/>
    <col min="1537" max="1537" width="18" customWidth="1"/>
    <col min="1793" max="1793" width="18" customWidth="1"/>
    <col min="2049" max="2049" width="18" customWidth="1"/>
    <col min="2305" max="2305" width="18" customWidth="1"/>
    <col min="2561" max="2561" width="18" customWidth="1"/>
    <col min="2817" max="2817" width="18" customWidth="1"/>
    <col min="3073" max="3073" width="18" customWidth="1"/>
    <col min="3329" max="3329" width="18" customWidth="1"/>
    <col min="3585" max="3585" width="18" customWidth="1"/>
    <col min="3841" max="3841" width="18" customWidth="1"/>
    <col min="4097" max="4097" width="18" customWidth="1"/>
    <col min="4353" max="4353" width="18" customWidth="1"/>
    <col min="4609" max="4609" width="18" customWidth="1"/>
    <col min="4865" max="4865" width="18" customWidth="1"/>
    <col min="5121" max="5121" width="18" customWidth="1"/>
    <col min="5377" max="5377" width="18" customWidth="1"/>
    <col min="5633" max="5633" width="18" customWidth="1"/>
    <col min="5889" max="5889" width="18" customWidth="1"/>
    <col min="6145" max="6145" width="18" customWidth="1"/>
    <col min="6401" max="6401" width="18" customWidth="1"/>
    <col min="6657" max="6657" width="18" customWidth="1"/>
    <col min="6913" max="6913" width="18" customWidth="1"/>
    <col min="7169" max="7169" width="18" customWidth="1"/>
    <col min="7425" max="7425" width="18" customWidth="1"/>
    <col min="7681" max="7681" width="18" customWidth="1"/>
    <col min="7937" max="7937" width="18" customWidth="1"/>
    <col min="8193" max="8193" width="18" customWidth="1"/>
    <col min="8449" max="8449" width="18" customWidth="1"/>
    <col min="8705" max="8705" width="18" customWidth="1"/>
    <col min="8961" max="8961" width="18" customWidth="1"/>
    <col min="9217" max="9217" width="18" customWidth="1"/>
    <col min="9473" max="9473" width="18" customWidth="1"/>
    <col min="9729" max="9729" width="18" customWidth="1"/>
    <col min="9985" max="9985" width="18" customWidth="1"/>
    <col min="10241" max="10241" width="18" customWidth="1"/>
    <col min="10497" max="10497" width="18" customWidth="1"/>
    <col min="10753" max="10753" width="18" customWidth="1"/>
    <col min="11009" max="11009" width="18" customWidth="1"/>
    <col min="11265" max="11265" width="18" customWidth="1"/>
    <col min="11521" max="11521" width="18" customWidth="1"/>
    <col min="11777" max="11777" width="18" customWidth="1"/>
    <col min="12033" max="12033" width="18" customWidth="1"/>
    <col min="12289" max="12289" width="18" customWidth="1"/>
    <col min="12545" max="12545" width="18" customWidth="1"/>
    <col min="12801" max="12801" width="18" customWidth="1"/>
    <col min="13057" max="13057" width="18" customWidth="1"/>
    <col min="13313" max="13313" width="18" customWidth="1"/>
    <col min="13569" max="13569" width="18" customWidth="1"/>
    <col min="13825" max="13825" width="18" customWidth="1"/>
    <col min="14081" max="14081" width="18" customWidth="1"/>
    <col min="14337" max="14337" width="18" customWidth="1"/>
    <col min="14593" max="14593" width="18" customWidth="1"/>
    <col min="14849" max="14849" width="18" customWidth="1"/>
    <col min="15105" max="15105" width="18" customWidth="1"/>
    <col min="15361" max="15361" width="18" customWidth="1"/>
    <col min="15617" max="15617" width="18" customWidth="1"/>
    <col min="15873" max="15873" width="18" customWidth="1"/>
    <col min="16129" max="16129" width="18" customWidth="1"/>
  </cols>
  <sheetData>
    <row r="1" spans="1:19" ht="41.4" customHeight="1" x14ac:dyDescent="0.3">
      <c r="A1" s="53" t="s">
        <v>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s="11" customFormat="1" ht="22.8" customHeight="1" x14ac:dyDescent="0.35">
      <c r="A2" s="26"/>
    </row>
    <row r="3" spans="1:19" ht="36" customHeight="1" x14ac:dyDescent="0.3">
      <c r="A3" s="37" t="s">
        <v>41</v>
      </c>
      <c r="B3" s="5"/>
      <c r="C3" s="5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5.6" x14ac:dyDescent="0.3">
      <c r="A4" s="2"/>
      <c r="B4" s="2"/>
      <c r="C4" s="2"/>
      <c r="D4" s="2"/>
    </row>
    <row r="5" spans="1:19" ht="15.6" x14ac:dyDescent="0.3">
      <c r="A5" s="1" t="s">
        <v>35</v>
      </c>
      <c r="B5" s="1"/>
      <c r="C5" s="1"/>
      <c r="D5" s="1"/>
    </row>
    <row r="6" spans="1:19" ht="15.6" x14ac:dyDescent="0.3">
      <c r="A6" s="2"/>
      <c r="B6" s="2"/>
      <c r="C6" s="2"/>
      <c r="D6" s="2"/>
    </row>
    <row r="7" spans="1:19" ht="15.6" x14ac:dyDescent="0.3">
      <c r="A7" s="2"/>
      <c r="B7" s="2"/>
      <c r="C7" s="2"/>
      <c r="D7" s="2"/>
    </row>
    <row r="8" spans="1:19" ht="15.6" x14ac:dyDescent="0.3">
      <c r="B8" s="2"/>
      <c r="C8" s="2"/>
      <c r="D8" s="2"/>
    </row>
    <row r="9" spans="1:19" ht="15.6" x14ac:dyDescent="0.3">
      <c r="A9" s="2"/>
      <c r="B9" s="2"/>
      <c r="C9" s="2"/>
      <c r="D9" s="2"/>
    </row>
    <row r="10" spans="1:19" ht="15.6" x14ac:dyDescent="0.3">
      <c r="A10" s="2"/>
      <c r="B10" s="2"/>
      <c r="C10" s="2"/>
      <c r="D10" s="2"/>
    </row>
    <row r="11" spans="1:19" ht="15.6" x14ac:dyDescent="0.3">
      <c r="A11" s="2"/>
      <c r="B11" s="2"/>
      <c r="C11" s="2"/>
      <c r="D11" s="2"/>
    </row>
    <row r="12" spans="1:19" ht="15.6" x14ac:dyDescent="0.3">
      <c r="A12" s="2"/>
      <c r="B12" s="2"/>
      <c r="C12" s="2"/>
      <c r="D12" s="2"/>
    </row>
    <row r="13" spans="1:19" ht="15.6" x14ac:dyDescent="0.3">
      <c r="A13" s="1" t="s">
        <v>36</v>
      </c>
      <c r="B13" s="1"/>
      <c r="C13" s="1"/>
      <c r="D13" s="1"/>
    </row>
    <row r="14" spans="1:19" ht="15.6" x14ac:dyDescent="0.3">
      <c r="A14" s="2"/>
      <c r="B14" s="2"/>
      <c r="C14" s="2"/>
      <c r="D14" s="2"/>
    </row>
    <row r="15" spans="1:19" ht="15.6" x14ac:dyDescent="0.3">
      <c r="A15" s="2"/>
      <c r="B15" s="2"/>
      <c r="C15" s="2"/>
      <c r="D15" s="2"/>
    </row>
    <row r="16" spans="1:19" ht="15.6" x14ac:dyDescent="0.3">
      <c r="A16" s="2"/>
      <c r="B16" s="2"/>
      <c r="C16" s="2"/>
      <c r="D16" s="2"/>
    </row>
    <row r="17" spans="1:4" ht="15.6" x14ac:dyDescent="0.3">
      <c r="A17" s="2"/>
      <c r="B17" s="2"/>
      <c r="C17" s="2"/>
      <c r="D17" s="2"/>
    </row>
    <row r="18" spans="1:4" ht="15.6" x14ac:dyDescent="0.3">
      <c r="A18" s="2"/>
      <c r="B18" s="2"/>
      <c r="C18" s="2"/>
      <c r="D18" s="2"/>
    </row>
    <row r="19" spans="1:4" ht="15.6" x14ac:dyDescent="0.3">
      <c r="A19" s="2"/>
      <c r="B19" s="2"/>
      <c r="C19" s="2"/>
      <c r="D19" s="2"/>
    </row>
    <row r="20" spans="1:4" ht="15.6" x14ac:dyDescent="0.3">
      <c r="A20" s="1" t="s">
        <v>37</v>
      </c>
      <c r="B20" s="1"/>
      <c r="C20" s="1"/>
      <c r="D20" s="1"/>
    </row>
    <row r="21" spans="1:4" ht="15.6" x14ac:dyDescent="0.3">
      <c r="A21" s="2"/>
      <c r="B21" s="2"/>
      <c r="C21" s="2"/>
      <c r="D21" s="2"/>
    </row>
    <row r="22" spans="1:4" ht="15.6" x14ac:dyDescent="0.3">
      <c r="A22" s="2"/>
      <c r="B22" s="2"/>
      <c r="C22" s="2"/>
      <c r="D22" s="2"/>
    </row>
    <row r="23" spans="1:4" ht="15.6" x14ac:dyDescent="0.3">
      <c r="A23" s="2"/>
      <c r="B23" s="2"/>
      <c r="C23" s="2"/>
      <c r="D23" s="2"/>
    </row>
    <row r="24" spans="1:4" ht="15.6" x14ac:dyDescent="0.3">
      <c r="A24" s="2"/>
      <c r="B24" s="2"/>
      <c r="C24" s="2"/>
      <c r="D24" s="2"/>
    </row>
    <row r="26" spans="1:4" ht="15.6" x14ac:dyDescent="0.3">
      <c r="A26" s="1" t="s">
        <v>38</v>
      </c>
      <c r="B26" s="1"/>
      <c r="C26" s="1"/>
      <c r="D26" s="1"/>
    </row>
    <row r="35" spans="1:19" ht="15.6" x14ac:dyDescent="0.3">
      <c r="A35" s="1" t="s">
        <v>39</v>
      </c>
      <c r="B35" s="1"/>
      <c r="C35" s="1"/>
      <c r="D35" s="1"/>
    </row>
    <row r="44" spans="1:19" s="39" customFormat="1" ht="34.799999999999997" customHeight="1" x14ac:dyDescent="0.3">
      <c r="A44" s="37" t="s">
        <v>42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1:19" s="24" customFormat="1" ht="13.8" x14ac:dyDescent="0.25"/>
    <row r="46" spans="1:19" s="24" customFormat="1" ht="15.6" x14ac:dyDescent="0.3">
      <c r="A46" s="41" t="s">
        <v>106</v>
      </c>
    </row>
    <row r="47" spans="1:19" s="24" customFormat="1" ht="15.6" x14ac:dyDescent="0.3">
      <c r="A47" s="41"/>
    </row>
    <row r="48" spans="1:19" s="24" customFormat="1" ht="15.6" x14ac:dyDescent="0.3">
      <c r="A48" s="41"/>
    </row>
    <row r="49" spans="1:19" s="24" customFormat="1" ht="15.6" x14ac:dyDescent="0.3">
      <c r="A49" s="41"/>
    </row>
    <row r="50" spans="1:19" s="24" customFormat="1" ht="15.6" x14ac:dyDescent="0.3">
      <c r="A50" s="41"/>
      <c r="G50" s="24" t="s">
        <v>107</v>
      </c>
    </row>
    <row r="51" spans="1:19" s="24" customFormat="1" ht="15.6" x14ac:dyDescent="0.3">
      <c r="A51" s="41" t="s">
        <v>108</v>
      </c>
      <c r="G51" s="24" t="s">
        <v>109</v>
      </c>
    </row>
    <row r="52" spans="1:19" s="24" customFormat="1" ht="15.6" x14ac:dyDescent="0.3">
      <c r="A52" s="41"/>
    </row>
    <row r="53" spans="1:19" s="24" customFormat="1" ht="15.6" x14ac:dyDescent="0.3">
      <c r="A53" s="41"/>
    </row>
    <row r="54" spans="1:19" s="24" customFormat="1" ht="15.6" x14ac:dyDescent="0.3">
      <c r="A54" s="41"/>
    </row>
    <row r="55" spans="1:19" s="24" customFormat="1" ht="15.6" x14ac:dyDescent="0.3">
      <c r="A55" s="41" t="s">
        <v>110</v>
      </c>
    </row>
    <row r="56" spans="1:19" s="24" customFormat="1" ht="13.8" x14ac:dyDescent="0.25"/>
    <row r="57" spans="1:19" s="24" customFormat="1" ht="13.8" x14ac:dyDescent="0.25"/>
    <row r="58" spans="1:19" s="24" customFormat="1" ht="13.8" x14ac:dyDescent="0.25"/>
    <row r="59" spans="1:19" s="39" customFormat="1" ht="36" customHeight="1" x14ac:dyDescent="0.3">
      <c r="A59" s="37" t="s">
        <v>79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</row>
    <row r="60" spans="1:19" s="24" customFormat="1" ht="13.8" x14ac:dyDescent="0.25"/>
    <row r="61" spans="1:19" s="24" customFormat="1" ht="15.6" x14ac:dyDescent="0.3">
      <c r="A61" s="41" t="s">
        <v>2</v>
      </c>
    </row>
    <row r="62" spans="1:19" s="24" customFormat="1" ht="15.6" x14ac:dyDescent="0.3">
      <c r="A62" s="41"/>
    </row>
    <row r="63" spans="1:19" s="24" customFormat="1" ht="15.6" x14ac:dyDescent="0.3">
      <c r="A63" s="41"/>
    </row>
    <row r="64" spans="1:19" s="24" customFormat="1" ht="15.6" x14ac:dyDescent="0.3">
      <c r="A64" s="41"/>
    </row>
    <row r="65" spans="1:7" s="24" customFormat="1" ht="15.6" x14ac:dyDescent="0.3">
      <c r="A65" s="41"/>
    </row>
    <row r="66" spans="1:7" s="24" customFormat="1" ht="15.6" x14ac:dyDescent="0.3">
      <c r="A66" s="41" t="s">
        <v>108</v>
      </c>
      <c r="G66" s="24" t="s">
        <v>111</v>
      </c>
    </row>
    <row r="67" spans="1:7" s="24" customFormat="1" ht="15.6" x14ac:dyDescent="0.3">
      <c r="A67" s="41"/>
      <c r="G67" s="24" t="s">
        <v>112</v>
      </c>
    </row>
    <row r="68" spans="1:7" s="24" customFormat="1" ht="15.6" x14ac:dyDescent="0.3">
      <c r="A68" s="41"/>
      <c r="C68" s="40"/>
      <c r="G68" s="24" t="s">
        <v>113</v>
      </c>
    </row>
    <row r="69" spans="1:7" s="24" customFormat="1" ht="15.6" x14ac:dyDescent="0.3">
      <c r="A69" s="41"/>
    </row>
    <row r="70" spans="1:7" s="24" customFormat="1" ht="15.6" x14ac:dyDescent="0.3">
      <c r="A70" s="41" t="s">
        <v>110</v>
      </c>
    </row>
    <row r="71" spans="1:7" s="24" customFormat="1" ht="13.8" x14ac:dyDescent="0.25"/>
    <row r="72" spans="1:7" s="24" customFormat="1" ht="13.8" x14ac:dyDescent="0.25"/>
    <row r="73" spans="1:7" s="24" customFormat="1" ht="13.8" x14ac:dyDescent="0.25"/>
    <row r="74" spans="1:7" s="24" customFormat="1" ht="13.8" x14ac:dyDescent="0.25"/>
    <row r="75" spans="1:7" s="24" customFormat="1" ht="13.8" x14ac:dyDescent="0.25"/>
    <row r="76" spans="1:7" s="24" customFormat="1" ht="13.8" x14ac:dyDescent="0.25"/>
    <row r="77" spans="1:7" s="24" customFormat="1" ht="13.8" x14ac:dyDescent="0.25"/>
    <row r="78" spans="1:7" s="24" customFormat="1" ht="13.8" x14ac:dyDescent="0.25"/>
    <row r="79" spans="1:7" s="24" customFormat="1" ht="13.8" x14ac:dyDescent="0.25"/>
    <row r="80" spans="1:7" s="24" customFormat="1" ht="13.8" x14ac:dyDescent="0.25"/>
    <row r="81" s="24" customFormat="1" ht="13.8" x14ac:dyDescent="0.25"/>
    <row r="82" s="24" customFormat="1" ht="13.8" x14ac:dyDescent="0.25"/>
    <row r="83" s="24" customFormat="1" ht="13.8" x14ac:dyDescent="0.25"/>
    <row r="84" s="24" customFormat="1" ht="13.8" x14ac:dyDescent="0.25"/>
    <row r="85" s="24" customFormat="1" ht="13.8" x14ac:dyDescent="0.25"/>
    <row r="86" s="24" customFormat="1" ht="13.8" x14ac:dyDescent="0.25"/>
    <row r="87" s="24" customFormat="1" ht="13.8" x14ac:dyDescent="0.25"/>
    <row r="88" s="24" customFormat="1" ht="13.8" x14ac:dyDescent="0.25"/>
    <row r="89" s="24" customFormat="1" ht="13.8" x14ac:dyDescent="0.25"/>
    <row r="90" s="24" customFormat="1" ht="13.8" x14ac:dyDescent="0.25"/>
    <row r="91" s="24" customFormat="1" ht="13.8" x14ac:dyDescent="0.25"/>
    <row r="92" s="24" customFormat="1" ht="13.8" x14ac:dyDescent="0.25"/>
    <row r="93" s="24" customFormat="1" ht="13.8" x14ac:dyDescent="0.25"/>
    <row r="94" s="24" customFormat="1" ht="13.8" x14ac:dyDescent="0.25"/>
    <row r="95" s="24" customFormat="1" ht="13.8" x14ac:dyDescent="0.25"/>
    <row r="96" s="24" customFormat="1" ht="13.8" x14ac:dyDescent="0.25"/>
  </sheetData>
  <pageMargins left="0.7" right="0.7" top="0.78740157499999996" bottom="0.78740157499999996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DSMT4" shapeId="10241" r:id="rId4">
          <objectPr defaultSize="0" autoPict="0" r:id="rId5">
            <anchor moveWithCells="1" sizeWithCells="1">
              <from>
                <xdr:col>2</xdr:col>
                <xdr:colOff>274320</xdr:colOff>
                <xdr:row>5</xdr:row>
                <xdr:rowOff>99060</xdr:rowOff>
              </from>
              <to>
                <xdr:col>4</xdr:col>
                <xdr:colOff>220980</xdr:colOff>
                <xdr:row>9</xdr:row>
                <xdr:rowOff>83820</xdr:rowOff>
              </to>
            </anchor>
          </objectPr>
        </oleObject>
      </mc:Choice>
      <mc:Fallback>
        <oleObject progId="Equation.DSMT4" shapeId="10241" r:id="rId4"/>
      </mc:Fallback>
    </mc:AlternateContent>
    <mc:AlternateContent xmlns:mc="http://schemas.openxmlformats.org/markup-compatibility/2006">
      <mc:Choice Requires="x14">
        <oleObject progId="Equation.DSMT4" shapeId="10242" r:id="rId6">
          <objectPr defaultSize="0" autoPict="0" r:id="rId7">
            <anchor moveWithCells="1" sizeWithCells="1">
              <from>
                <xdr:col>0</xdr:col>
                <xdr:colOff>472440</xdr:colOff>
                <xdr:row>6</xdr:row>
                <xdr:rowOff>7620</xdr:rowOff>
              </from>
              <to>
                <xdr:col>1</xdr:col>
                <xdr:colOff>533400</xdr:colOff>
                <xdr:row>8</xdr:row>
                <xdr:rowOff>160020</xdr:rowOff>
              </to>
            </anchor>
          </objectPr>
        </oleObject>
      </mc:Choice>
      <mc:Fallback>
        <oleObject progId="Equation.DSMT4" shapeId="10242" r:id="rId6"/>
      </mc:Fallback>
    </mc:AlternateContent>
    <mc:AlternateContent xmlns:mc="http://schemas.openxmlformats.org/markup-compatibility/2006">
      <mc:Choice Requires="x14">
        <oleObject progId="Equation.3" shapeId="10243" r:id="rId8">
          <objectPr defaultSize="0" autoPict="0" r:id="rId9">
            <anchor moveWithCells="1" sizeWithCells="1">
              <from>
                <xdr:col>2</xdr:col>
                <xdr:colOff>198120</xdr:colOff>
                <xdr:row>44</xdr:row>
                <xdr:rowOff>0</xdr:rowOff>
              </from>
              <to>
                <xdr:col>7</xdr:col>
                <xdr:colOff>457200</xdr:colOff>
                <xdr:row>47</xdr:row>
                <xdr:rowOff>83820</xdr:rowOff>
              </to>
            </anchor>
          </objectPr>
        </oleObject>
      </mc:Choice>
      <mc:Fallback>
        <oleObject progId="Equation.3" shapeId="10243" r:id="rId8"/>
      </mc:Fallback>
    </mc:AlternateContent>
    <mc:AlternateContent xmlns:mc="http://schemas.openxmlformats.org/markup-compatibility/2006">
      <mc:Choice Requires="x14">
        <oleObject progId="Equation.3" shapeId="10244" r:id="rId10">
          <objectPr defaultSize="0" autoPict="0" r:id="rId11">
            <anchor moveWithCells="1" sizeWithCells="1">
              <from>
                <xdr:col>2</xdr:col>
                <xdr:colOff>213360</xdr:colOff>
                <xdr:row>49</xdr:row>
                <xdr:rowOff>68580</xdr:rowOff>
              </from>
              <to>
                <xdr:col>4</xdr:col>
                <xdr:colOff>236220</xdr:colOff>
                <xdr:row>51</xdr:row>
                <xdr:rowOff>106680</xdr:rowOff>
              </to>
            </anchor>
          </objectPr>
        </oleObject>
      </mc:Choice>
      <mc:Fallback>
        <oleObject progId="Equation.3" shapeId="10244" r:id="rId10"/>
      </mc:Fallback>
    </mc:AlternateContent>
    <mc:AlternateContent xmlns:mc="http://schemas.openxmlformats.org/markup-compatibility/2006">
      <mc:Choice Requires="x14">
        <oleObject progId="Equation.3" shapeId="10245" r:id="rId12">
          <objectPr defaultSize="0" autoPict="0" r:id="rId13">
            <anchor moveWithCells="1" sizeWithCells="1">
              <from>
                <xdr:col>2</xdr:col>
                <xdr:colOff>205740</xdr:colOff>
                <xdr:row>53</xdr:row>
                <xdr:rowOff>91440</xdr:rowOff>
              </from>
              <to>
                <xdr:col>6</xdr:col>
                <xdr:colOff>45720</xdr:colOff>
                <xdr:row>55</xdr:row>
                <xdr:rowOff>91440</xdr:rowOff>
              </to>
            </anchor>
          </objectPr>
        </oleObject>
      </mc:Choice>
      <mc:Fallback>
        <oleObject progId="Equation.3" shapeId="10245" r:id="rId12"/>
      </mc:Fallback>
    </mc:AlternateContent>
    <mc:AlternateContent xmlns:mc="http://schemas.openxmlformats.org/markup-compatibility/2006">
      <mc:Choice Requires="x14">
        <oleObject progId="Equation.3" shapeId="10246" r:id="rId14">
          <objectPr defaultSize="0" autoPict="0" r:id="rId15">
            <anchor moveWithCells="1" sizeWithCells="1">
              <from>
                <xdr:col>2</xdr:col>
                <xdr:colOff>175260</xdr:colOff>
                <xdr:row>59</xdr:row>
                <xdr:rowOff>22860</xdr:rowOff>
              </from>
              <to>
                <xdr:col>6</xdr:col>
                <xdr:colOff>152400</xdr:colOff>
                <xdr:row>63</xdr:row>
                <xdr:rowOff>30480</xdr:rowOff>
              </to>
            </anchor>
          </objectPr>
        </oleObject>
      </mc:Choice>
      <mc:Fallback>
        <oleObject progId="Equation.3" shapeId="10246" r:id="rId14"/>
      </mc:Fallback>
    </mc:AlternateContent>
    <mc:AlternateContent xmlns:mc="http://schemas.openxmlformats.org/markup-compatibility/2006">
      <mc:Choice Requires="x14">
        <oleObject progId="Equation.3" shapeId="10247" r:id="rId16">
          <objectPr defaultSize="0" autoPict="0" r:id="rId17">
            <anchor moveWithCells="1" sizeWithCells="1">
              <from>
                <xdr:col>2</xdr:col>
                <xdr:colOff>121920</xdr:colOff>
                <xdr:row>64</xdr:row>
                <xdr:rowOff>152400</xdr:rowOff>
              </from>
              <to>
                <xdr:col>4</xdr:col>
                <xdr:colOff>464820</xdr:colOff>
                <xdr:row>67</xdr:row>
                <xdr:rowOff>7620</xdr:rowOff>
              </to>
            </anchor>
          </objectPr>
        </oleObject>
      </mc:Choice>
      <mc:Fallback>
        <oleObject progId="Equation.3" shapeId="10247" r:id="rId16"/>
      </mc:Fallback>
    </mc:AlternateContent>
    <mc:AlternateContent xmlns:mc="http://schemas.openxmlformats.org/markup-compatibility/2006">
      <mc:Choice Requires="x14">
        <oleObject progId="Equation.3" shapeId="10248" r:id="rId18">
          <objectPr defaultSize="0" autoPict="0" r:id="rId19">
            <anchor moveWithCells="1" sizeWithCells="1">
              <from>
                <xdr:col>2</xdr:col>
                <xdr:colOff>129540</xdr:colOff>
                <xdr:row>68</xdr:row>
                <xdr:rowOff>121920</xdr:rowOff>
              </from>
              <to>
                <xdr:col>5</xdr:col>
                <xdr:colOff>22860</xdr:colOff>
                <xdr:row>70</xdr:row>
                <xdr:rowOff>137160</xdr:rowOff>
              </to>
            </anchor>
          </objectPr>
        </oleObject>
      </mc:Choice>
      <mc:Fallback>
        <oleObject progId="Equation.3" shapeId="10248" r:id="rId1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AB49-8B57-4E44-958D-AECED18E58B6}">
  <dimension ref="A1:V7"/>
  <sheetViews>
    <sheetView workbookViewId="0">
      <selection sqref="A1:K1"/>
    </sheetView>
  </sheetViews>
  <sheetFormatPr defaultRowHeight="14.4" x14ac:dyDescent="0.3"/>
  <cols>
    <col min="11" max="11" width="11.33203125" customWidth="1"/>
  </cols>
  <sheetData>
    <row r="1" spans="1:22" ht="58.8" customHeight="1" x14ac:dyDescent="0.4">
      <c r="A1" s="56" t="s">
        <v>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3" spans="1:22" x14ac:dyDescent="0.3">
      <c r="A3" s="3" t="s">
        <v>0</v>
      </c>
    </row>
    <row r="5" spans="1:22" ht="14.4" customHeight="1" x14ac:dyDescent="0.3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x14ac:dyDescent="0.3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x14ac:dyDescent="0.3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</sheetData>
  <mergeCells count="2">
    <mergeCell ref="A1:K1"/>
    <mergeCell ref="A5:K7"/>
  </mergeCells>
  <hyperlinks>
    <hyperlink ref="A3" r:id="rId1" xr:uid="{06286621-C814-4113-8E07-DD09B860452A}"/>
  </hyperlinks>
  <pageMargins left="0.7" right="0.7" top="0.78740157499999996" bottom="0.78740157499999996" header="0.3" footer="0.3"/>
  <pageSetup paperSize="9" orientation="portrait" horizontalDpi="4294967295" verticalDpi="4294967295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BF11B-2396-4AF6-BFD2-A6DCD8C4CA55}">
  <dimension ref="A1:M18"/>
  <sheetViews>
    <sheetView workbookViewId="0">
      <selection sqref="A1:M2"/>
    </sheetView>
  </sheetViews>
  <sheetFormatPr defaultRowHeight="14.4" x14ac:dyDescent="0.3"/>
  <sheetData>
    <row r="1" spans="1:13" ht="24.75" customHeight="1" x14ac:dyDescent="0.3">
      <c r="A1" s="59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x14ac:dyDescent="0.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8" thickBot="1" x14ac:dyDescent="0.4">
      <c r="A3" s="8"/>
      <c r="B3" s="8"/>
      <c r="C3" s="8"/>
      <c r="D3" s="8" t="s">
        <v>11</v>
      </c>
      <c r="E3" s="8"/>
      <c r="F3" s="8"/>
      <c r="G3" s="8"/>
      <c r="H3" s="8"/>
      <c r="I3" s="8"/>
      <c r="J3" s="8"/>
      <c r="K3" s="8"/>
      <c r="L3" s="8"/>
      <c r="M3" s="8"/>
    </row>
    <row r="4" spans="1:13" ht="18" thickBot="1" x14ac:dyDescent="0.4">
      <c r="A4" s="8"/>
      <c r="B4" s="12" t="s">
        <v>8</v>
      </c>
      <c r="C4" s="13" t="s">
        <v>9</v>
      </c>
      <c r="D4" s="21" t="s">
        <v>12</v>
      </c>
      <c r="E4" s="8"/>
      <c r="F4" s="8"/>
      <c r="G4" s="8"/>
      <c r="H4" s="8"/>
      <c r="I4" s="8"/>
      <c r="J4" s="8"/>
      <c r="K4" s="8"/>
      <c r="L4" s="8"/>
      <c r="M4" s="8"/>
    </row>
    <row r="5" spans="1:13" ht="17.399999999999999" x14ac:dyDescent="0.35">
      <c r="A5" s="8"/>
      <c r="B5" s="14">
        <v>0</v>
      </c>
      <c r="C5" s="15">
        <v>0.14000000000000001</v>
      </c>
      <c r="D5" s="21">
        <v>0.14000000000000001</v>
      </c>
      <c r="E5" s="8"/>
      <c r="F5" s="8"/>
      <c r="G5" s="8"/>
      <c r="H5" s="8"/>
      <c r="I5" s="8"/>
      <c r="J5" s="8"/>
      <c r="K5" s="8"/>
      <c r="L5" s="8"/>
      <c r="M5" s="8"/>
    </row>
    <row r="6" spans="1:13" ht="17.399999999999999" x14ac:dyDescent="0.35">
      <c r="A6" s="8"/>
      <c r="B6" s="16">
        <v>1</v>
      </c>
      <c r="C6" s="17">
        <v>0.22</v>
      </c>
      <c r="D6" s="21">
        <v>0.36</v>
      </c>
      <c r="E6" s="8"/>
      <c r="F6" s="8"/>
      <c r="G6" s="8"/>
      <c r="H6" s="8"/>
      <c r="I6" s="8"/>
      <c r="J6" s="8"/>
      <c r="K6" s="8"/>
      <c r="L6" s="8"/>
      <c r="M6" s="8"/>
    </row>
    <row r="7" spans="1:13" ht="17.399999999999999" x14ac:dyDescent="0.35">
      <c r="A7" s="8"/>
      <c r="B7" s="16">
        <v>2</v>
      </c>
      <c r="C7" s="17">
        <v>0.37</v>
      </c>
      <c r="D7" s="21">
        <v>0.73</v>
      </c>
      <c r="E7" s="8"/>
      <c r="F7" s="8"/>
      <c r="G7" s="8"/>
      <c r="H7" s="8"/>
      <c r="I7" s="8"/>
      <c r="J7" s="8"/>
      <c r="K7" s="8"/>
      <c r="L7" s="8"/>
      <c r="M7" s="8"/>
    </row>
    <row r="8" spans="1:13" ht="17.399999999999999" x14ac:dyDescent="0.35">
      <c r="A8" s="8"/>
      <c r="B8" s="16">
        <v>3</v>
      </c>
      <c r="C8" s="17">
        <v>0.25</v>
      </c>
      <c r="D8" s="21">
        <v>0.98</v>
      </c>
      <c r="E8" s="8"/>
      <c r="F8" s="8"/>
      <c r="G8" s="8"/>
      <c r="H8" s="8"/>
      <c r="I8" s="8"/>
      <c r="J8" s="8"/>
      <c r="K8" s="8"/>
      <c r="L8" s="8"/>
      <c r="M8" s="8"/>
    </row>
    <row r="9" spans="1:13" ht="18" thickBot="1" x14ac:dyDescent="0.4">
      <c r="A9" s="8"/>
      <c r="B9" s="18">
        <v>4</v>
      </c>
      <c r="C9" s="19">
        <v>0.02</v>
      </c>
      <c r="D9" s="21">
        <v>1</v>
      </c>
      <c r="E9" s="8"/>
      <c r="F9" s="8"/>
      <c r="G9" s="8"/>
      <c r="H9" s="8"/>
      <c r="I9" s="8"/>
      <c r="J9" s="8"/>
      <c r="K9" s="8"/>
      <c r="L9" s="8"/>
      <c r="M9" s="8"/>
    </row>
    <row r="10" spans="1:13" ht="17.399999999999999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55" customFormat="1" ht="17.399999999999999" x14ac:dyDescent="0.35">
      <c r="A11" s="54" t="s">
        <v>3</v>
      </c>
      <c r="B11" s="8" t="s">
        <v>13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s="55" customFormat="1" ht="17.399999999999999" x14ac:dyDescent="0.35">
      <c r="A12" s="54" t="s">
        <v>4</v>
      </c>
      <c r="B12" s="8" t="s">
        <v>14</v>
      </c>
      <c r="C12" s="8"/>
      <c r="D12" s="8"/>
      <c r="E12" s="8" t="s">
        <v>15</v>
      </c>
      <c r="F12" s="8"/>
      <c r="G12" s="8"/>
      <c r="H12" s="8"/>
      <c r="I12" s="8"/>
      <c r="J12" s="8"/>
      <c r="K12" s="20">
        <v>0.22</v>
      </c>
      <c r="L12" s="8"/>
      <c r="M12" s="8"/>
    </row>
    <row r="13" spans="1:13" s="55" customFormat="1" ht="17.399999999999999" x14ac:dyDescent="0.35">
      <c r="A13" s="54"/>
      <c r="B13" s="8"/>
      <c r="C13" s="8"/>
      <c r="D13" s="8"/>
      <c r="E13" s="8" t="s">
        <v>16</v>
      </c>
      <c r="F13" s="8"/>
      <c r="G13" s="8"/>
      <c r="H13" s="8"/>
      <c r="I13" s="8"/>
      <c r="J13" s="8"/>
      <c r="K13" s="20">
        <v>0.73</v>
      </c>
      <c r="L13" s="8"/>
      <c r="M13" s="8"/>
    </row>
    <row r="14" spans="1:13" s="55" customFormat="1" ht="17.399999999999999" x14ac:dyDescent="0.35">
      <c r="A14" s="54"/>
      <c r="B14" s="8"/>
      <c r="C14" s="8"/>
      <c r="D14" s="8"/>
      <c r="E14" s="8" t="s">
        <v>17</v>
      </c>
      <c r="F14" s="8"/>
      <c r="G14" s="8"/>
      <c r="H14" s="8"/>
      <c r="I14" s="8"/>
      <c r="J14" s="8"/>
      <c r="K14" s="20">
        <v>0.27</v>
      </c>
      <c r="L14" s="8"/>
      <c r="M14" s="8"/>
    </row>
    <row r="15" spans="1:13" s="55" customFormat="1" ht="17.399999999999999" x14ac:dyDescent="0.35">
      <c r="A15" s="54" t="s">
        <v>5</v>
      </c>
      <c r="B15" s="8" t="s">
        <v>18</v>
      </c>
      <c r="C15" s="8" t="s">
        <v>19</v>
      </c>
      <c r="D15" s="8"/>
      <c r="E15" s="8"/>
      <c r="F15" s="8"/>
      <c r="G15" s="8"/>
      <c r="H15" s="8"/>
      <c r="I15" s="20">
        <v>1.79</v>
      </c>
      <c r="J15" s="8"/>
      <c r="K15" s="8"/>
      <c r="L15" s="8"/>
      <c r="M15" s="8"/>
    </row>
    <row r="16" spans="1:13" s="55" customFormat="1" ht="17.399999999999999" x14ac:dyDescent="0.35">
      <c r="A16" s="54"/>
      <c r="B16" s="8"/>
      <c r="C16" s="8" t="s">
        <v>20</v>
      </c>
      <c r="D16" s="8"/>
      <c r="E16" s="8"/>
      <c r="F16" s="8"/>
      <c r="G16" s="8"/>
      <c r="H16" s="8"/>
      <c r="I16" s="20">
        <v>2</v>
      </c>
      <c r="J16" s="8" t="s">
        <v>21</v>
      </c>
      <c r="K16" s="8"/>
      <c r="L16" s="8"/>
      <c r="M16" s="8"/>
    </row>
    <row r="17" spans="1:13" s="55" customFormat="1" ht="17.399999999999999" x14ac:dyDescent="0.35">
      <c r="A17" s="54"/>
      <c r="B17" s="8"/>
      <c r="C17" s="8" t="s">
        <v>22</v>
      </c>
      <c r="D17" s="8"/>
      <c r="E17" s="8"/>
      <c r="F17" s="8"/>
      <c r="G17" s="8"/>
      <c r="H17" s="8"/>
      <c r="I17" s="20">
        <v>2</v>
      </c>
      <c r="J17" s="8" t="s">
        <v>23</v>
      </c>
      <c r="K17" s="8"/>
      <c r="L17" s="8"/>
      <c r="M17" s="8"/>
    </row>
    <row r="18" spans="1:13" s="55" customFormat="1" ht="17.399999999999999" x14ac:dyDescent="0.35">
      <c r="A18" s="54" t="s">
        <v>6</v>
      </c>
      <c r="B18" s="8" t="s">
        <v>24</v>
      </c>
      <c r="C18" s="8"/>
      <c r="D18" s="8"/>
      <c r="E18" s="8"/>
      <c r="F18" s="8"/>
      <c r="G18" s="22" t="s">
        <v>25</v>
      </c>
      <c r="H18" s="22"/>
      <c r="I18" s="8"/>
      <c r="J18" s="20">
        <v>1.0324</v>
      </c>
      <c r="K18" s="8"/>
      <c r="L18" s="8"/>
      <c r="M18" s="8"/>
    </row>
  </sheetData>
  <mergeCells count="1">
    <mergeCell ref="A1:M2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Diskrétní PM</vt:lpstr>
      <vt:lpstr>Stejnoměrné</vt:lpstr>
      <vt:lpstr>Binomické</vt:lpstr>
      <vt:lpstr>Poissonovo</vt:lpstr>
      <vt:lpstr>Vzorce</vt:lpstr>
      <vt:lpstr>Společný výzkum</vt:lpstr>
      <vt:lpstr>K procvičení doma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zot0001</dc:creator>
  <cp:lastModifiedBy>Biotter</cp:lastModifiedBy>
  <dcterms:created xsi:type="dcterms:W3CDTF">2021-11-06T16:19:26Z</dcterms:created>
  <dcterms:modified xsi:type="dcterms:W3CDTF">2022-03-28T15:10:04Z</dcterms:modified>
</cp:coreProperties>
</file>