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8_{91F86EBA-CDEF-4D18-90D8-5B5F223DEFD7}" xr6:coauthVersionLast="36" xr6:coauthVersionMax="36" xr10:uidLastSave="{00000000-0000-0000-0000-000000000000}"/>
  <bookViews>
    <workbookView xWindow="0" yWindow="0" windowWidth="23040" windowHeight="9375" activeTab="2" xr2:uid="{00000000-000D-0000-FFFF-FFFF00000000}"/>
  </bookViews>
  <sheets>
    <sheet name="1." sheetId="3" r:id="rId1"/>
    <sheet name="2." sheetId="2" r:id="rId2"/>
    <sheet name="3.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6" l="1"/>
  <c r="F41" i="6" s="1"/>
  <c r="F43" i="6" s="1"/>
  <c r="F36" i="6"/>
  <c r="L25" i="6"/>
  <c r="F23" i="6"/>
  <c r="F21" i="6"/>
  <c r="E18" i="6"/>
  <c r="F16" i="6"/>
  <c r="B36" i="3"/>
  <c r="B35" i="3"/>
  <c r="B34" i="3"/>
  <c r="B33" i="3"/>
  <c r="B32" i="3"/>
  <c r="E15" i="3"/>
  <c r="C15" i="3"/>
  <c r="H25" i="3" s="1"/>
  <c r="B30" i="2"/>
  <c r="B29" i="2"/>
  <c r="B28" i="2"/>
  <c r="B27" i="2"/>
  <c r="B26" i="2"/>
  <c r="E15" i="2"/>
  <c r="H22" i="2" s="1"/>
  <c r="C15" i="2"/>
  <c r="G45" i="6" l="1"/>
  <c r="C36" i="3"/>
  <c r="C34" i="3"/>
  <c r="C32" i="3"/>
  <c r="C35" i="3"/>
  <c r="C33" i="3"/>
  <c r="C30" i="2"/>
  <c r="C28" i="2"/>
  <c r="C26" i="2"/>
  <c r="C29" i="2"/>
  <c r="C27" i="2"/>
</calcChain>
</file>

<file path=xl/sharedStrings.xml><?xml version="1.0" encoding="utf-8"?>
<sst xmlns="http://schemas.openxmlformats.org/spreadsheetml/2006/main" count="118" uniqueCount="77">
  <si>
    <t>Definujte, v jakém rozmezí devizových kurzů přináší forward podniku zisk oproti nezajištěné pozici a v jakém rozmezí ztrátu.</t>
  </si>
  <si>
    <t xml:space="preserve">Určete kolik podnik zaplatí za dodávku z Polska v CZK, pokud se zajistí prostřednictvím forwardu. </t>
  </si>
  <si>
    <t xml:space="preserve">Určete kolik podnik obdrží za export do Polska v CZK, pokud se zajistí prostřednictvím forwardu. </t>
  </si>
  <si>
    <t xml:space="preserve">Finanční manažer podniku se obává nepříznivého vývoje devizového kurzu PLN, a proto uzavře forwardový obchod. Aktuální 2m swap kurz je 33 – 43. </t>
  </si>
  <si>
    <t xml:space="preserve">1. Váš podnik vyvezl do Polska produkty za 1 800 000 PLN. Platbu za vývoz obdržíte za 60 dnů. Současný spot kurz CZK/PLN je 5,32 – 5,47. </t>
  </si>
  <si>
    <t xml:space="preserve">2. Váš podnik dovezl z Polska materiál za 1 800 000 PLN. Platbu za dovoz musíte uhradit za 60 dnů. Současný spot kurz CZK/PLN je 5,32 – 5,47. </t>
  </si>
  <si>
    <t>Průměrný devizový kurz v letošním roce se pohybuje na úrovni 24 CZK/EUR a predikce na další rok je 24, 6 CZK/EUR.</t>
  </si>
  <si>
    <t xml:space="preserve">3. Podnik potřebuje na investici do nového projektu 1000000 Kč. Momentálně nimi nedisponujete, a proto zvažujete půjčku se splatností 1 rok. </t>
  </si>
  <si>
    <t xml:space="preserve">K dispozici máte možnost půjčit si na domácím trhu v Česku za průměrnou úrokovou sazbu peněžního trhu 3,97% p.a. nebo v eurozóně za průměrnou úrokovou sazbu peněžního trhu 7,05% p.a. </t>
  </si>
  <si>
    <t>Kterou variantu půjčky zvolíte a proč?</t>
  </si>
  <si>
    <t xml:space="preserve">1. Nejdříve je nutné určit příslušný devizový kurz, při kterém je možné zajistit dané výdaje. Ze zadání je možné určit spotový devizový kurz BID a ASK a také swapové body pro BID a ASK. </t>
  </si>
  <si>
    <t>Vzhledem k tomu, že swapové body pro BID jsou nižší než swapové body pro ASK, pak je zřejmé, že měna se bude obchodovat v budoucnu s prémií a výsledný forwardový kurz zjistíme dle vzorce:</t>
  </si>
  <si>
    <r>
      <t xml:space="preserve"> =&gt; swap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  <r>
      <rPr>
        <sz val="11"/>
        <color rgb="FFFF0000"/>
        <rFont val="Calibri"/>
        <family val="2"/>
        <charset val="238"/>
        <scheme val="minor"/>
      </rPr>
      <t>&lt; swap</t>
    </r>
    <r>
      <rPr>
        <vertAlign val="subscript"/>
        <sz val="11"/>
        <color rgb="FFFF0000"/>
        <rFont val="Calibri"/>
        <family val="2"/>
        <charset val="238"/>
        <scheme val="minor"/>
      </rPr>
      <t xml:space="preserve">ask </t>
    </r>
    <r>
      <rPr>
        <sz val="11"/>
        <color rgb="FFFF0000"/>
        <rFont val="Calibri"/>
        <family val="2"/>
        <charset val="238"/>
        <scheme val="minor"/>
      </rPr>
      <t>=&gt; forward =  spot kurz + swap body převedeny na čísla</t>
    </r>
  </si>
  <si>
    <t>BID</t>
  </si>
  <si>
    <t>ASK</t>
  </si>
  <si>
    <t>Spot CZK/PLN</t>
  </si>
  <si>
    <t>2m swap</t>
  </si>
  <si>
    <t>&lt;</t>
  </si>
  <si>
    <t>Pozn. Převod na desetinné číslo činíme posunem o 2 desetinné místa, jelikož je kotace Spot CZK/PLN na 2 desteninné místa.</t>
  </si>
  <si>
    <t>F 2m</t>
  </si>
  <si>
    <t>2. Dále je nutné určit nezajištěné hypotetické výdaje při různých scénářích vývoje spotového devizového kurzu.</t>
  </si>
  <si>
    <t xml:space="preserve">Váš nákup zahraniční měny  PLN bude znamenat dealerův prodej, tedy použití kurzu CZK/PLN ASK.   </t>
  </si>
  <si>
    <t>Hypotetické kurzy jsou na vás, na jejich určení neexistuje pravidlo. Pro správné vyobrazení je nutné zařadit zajištěný devizový kurz a je vhodné určit si devizové kurzy nad úrovní a pod úrovní zajištěného devizového kurzu, například:</t>
  </si>
  <si>
    <t>výdaj v PLN:</t>
  </si>
  <si>
    <t>PLN</t>
  </si>
  <si>
    <t>zajištěný výdajv CZK:</t>
  </si>
  <si>
    <t>CZK</t>
  </si>
  <si>
    <r>
      <t>1</t>
    </r>
    <r>
      <rPr>
        <strike/>
        <sz val="11"/>
        <color rgb="FFFF0000"/>
        <rFont val="Calibri"/>
        <family val="2"/>
        <charset val="238"/>
        <scheme val="minor"/>
      </rPr>
      <t xml:space="preserve"> PLN</t>
    </r>
  </si>
  <si>
    <t>USD/EUR</t>
  </si>
  <si>
    <t>nezaj. výdaj v CZK</t>
  </si>
  <si>
    <t>zaj. výdaj v CZK</t>
  </si>
  <si>
    <t>5. V grafickém znázornění lze situaci ukázat následovně:</t>
  </si>
  <si>
    <t xml:space="preserve"> =&gt; Jedná se o výdaje, které by měl podnik vždy minimalizovat. Když bude spotový devizový kurz v době vypořádání termínového obchodu nižší než termínový kurz 5,9 CZK/PLN, </t>
  </si>
  <si>
    <t>termínový obchod bude pro podnik nevýhodný, protože nakoupí termínově PLN za vyšší kurz než na spotovém trhu, tedy vzniká hypotetická ztráta z termínové operace.</t>
  </si>
  <si>
    <t xml:space="preserve"> Když však bude spotový kurz vyšší než termínový, podnik nakoupí PLN v rámci forwardového kontraktu výhodněji než na spotovém trhu, čímž vzniká hypotetický zisk z termínové operace.</t>
  </si>
  <si>
    <t>1800000 PLN x 5,90CZK =</t>
  </si>
  <si>
    <t xml:space="preserve">1. Nejdříve je nutné určit příslušný devizový kurz, při kterém je možné zajistit dané příjmy. Ze zadání je možné určit spotový devizový kurz BID a ASK a také swapové body pro BID a ASK. </t>
  </si>
  <si>
    <t xml:space="preserve">2. Podnik bude potřebovat prodat polské zloté (zahraniční příjem) za české koruny (domácí měna). </t>
  </si>
  <si>
    <t xml:space="preserve">Prodej zahraniční měny  PLN bude znamenat dealerův nákup, tedy použití kurzu CZK/PLN BID.   </t>
  </si>
  <si>
    <t>K správnému kurzu můžeme dojít také následováním pravidla vždy horší varianty pro klienta (aby dealer realizoval zisk), budeme k zajištěnému převodu využívat forwardový kurz BID, tedy 5,65 CZK/PLN.</t>
  </si>
  <si>
    <t>3. Dále je nutné určit zajištěný příjem. Z pohledu kotace měníme zahraniční měnu na měnu domácí, když chceme tedy eliminovat PLN a dostat CZK, pak musíme využít násobení. Zajištěný příjem v CZK vypočítáme tedy jako kurz vynásobený příjmem v PLN:</t>
  </si>
  <si>
    <t>příjem v PLN:</t>
  </si>
  <si>
    <t>zajištěný příjem v CZK:</t>
  </si>
  <si>
    <t xml:space="preserve">4.  Dále je nutné určit nezajištěné hypotetické příjmy při různých scénářích vývoje spotového devizového kurzu. Hypotetické kurzy jsou na vás, na jejich určení neexistuje pravidlo. </t>
  </si>
  <si>
    <t>Pro správné vyobrazení je vhodné určit si devizové kurzy nad úrovní a pod úrovní zajištěného devizového kurzu, například:</t>
  </si>
  <si>
    <t>CZK/PLN</t>
  </si>
  <si>
    <t>nezaj. příjem v CZK</t>
  </si>
  <si>
    <t>zaj. příjem v CZK</t>
  </si>
  <si>
    <t xml:space="preserve"> =&gt; Jedná se o příjmy, které by měl podnik vždy maximalizovat. Když bude spotový devizový kurz v době vypořádání termínového obchodu nižší než termínový kurz 5,65 CZK/PLN, </t>
  </si>
  <si>
    <t xml:space="preserve">termínový obchod bude pro podnik přínosný, protože prodá termínově PLN výhodněji než na spotovém trhu, tedy vzniká hypotetický zisk z termínové operace. </t>
  </si>
  <si>
    <t>Když však bude spotový kurz vyšší než termínový, podnik by mohl PLN prodat na spotovém trhu výhodněji, čímž vzniká hypotetická ztráta z termínové operace.</t>
  </si>
  <si>
    <t>1800000 PLN x 5,65 CZK =</t>
  </si>
  <si>
    <t xml:space="preserve">Pokud budou úrokové sazby v Česku pouze 3,97 % p.a. a v eurozóně 7,05% p.a., přičemž seočeává zhodnocení EUR oproti  CZK, pak se nevyplatí půjčovat si v Eurozóně. </t>
  </si>
  <si>
    <t>Výsledek by byl nasledovný:</t>
  </si>
  <si>
    <t xml:space="preserve">Půjčka v CZK </t>
  </si>
  <si>
    <t>úr. Sazba EA</t>
  </si>
  <si>
    <t>úr. Sazba CZ</t>
  </si>
  <si>
    <t>p.a.</t>
  </si>
  <si>
    <t>spot. Kurz</t>
  </si>
  <si>
    <t>CZK/EUR</t>
  </si>
  <si>
    <t>predikovaný kurz</t>
  </si>
  <si>
    <t>půjčka v CZ:</t>
  </si>
  <si>
    <t>půjčka v EA:</t>
  </si>
  <si>
    <t>1000000 CZK</t>
  </si>
  <si>
    <t>24 CZK/EUR</t>
  </si>
  <si>
    <t>EUR</t>
  </si>
  <si>
    <t>44604,17 EUR x 24,6 CZK/EUR</t>
  </si>
  <si>
    <r>
      <t xml:space="preserve"> = 1000000 CZK x (1+0,0397)</t>
    </r>
    <r>
      <rPr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</si>
  <si>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 xml:space="preserve"> = 41666,67 EUR x (1+0,0705)</t>
    </r>
    <r>
      <rPr>
        <vertAlign val="superscript"/>
        <sz val="11"/>
        <color rgb="FFFF0000"/>
        <rFont val="Calibri"/>
        <family val="2"/>
        <charset val="238"/>
        <scheme val="minor"/>
      </rPr>
      <t>1</t>
    </r>
  </si>
  <si>
    <t xml:space="preserve">Půjčka v eurozóně by byla nákladnější oproti půjčce v Česku, proto se nevyplatí. Náklady v Eurozóně by byli vyšší o </t>
  </si>
  <si>
    <t>CZK.</t>
  </si>
  <si>
    <t>Pozn.: Aktuálně  je na trhu situace s úrokovými sazbami opačná, tudíž v Česku jsou průměrné úrokové sazby peněžního trhu na úrovni 7,05% p.a. a v Eurozóně 3,97% p.a. (viz přednáška).</t>
  </si>
  <si>
    <t>Výsledek dle opačné situace by byl následovný:</t>
  </si>
  <si>
    <r>
      <t xml:space="preserve"> = 1000000 CZK x (1+0,0705)</t>
    </r>
    <r>
      <rPr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</si>
  <si>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 xml:space="preserve"> = 41666,67 EUR x (1+0,0397)</t>
    </r>
    <r>
      <rPr>
        <vertAlign val="superscript"/>
        <sz val="11"/>
        <color rgb="FFFF0000"/>
        <rFont val="Calibri"/>
        <family val="2"/>
        <charset val="238"/>
        <scheme val="minor"/>
      </rPr>
      <t>1</t>
    </r>
  </si>
  <si>
    <t xml:space="preserve">Půjčka v eurozóně by byla výhodnější oproti půjčce v Česku  o </t>
  </si>
  <si>
    <t>!!!Nutné je ale poznamenat, že příklad pracuje s průměrnými sazbami(specifická nabídka bank může být jiná), pracuje s predikcemi devizového kurzu CZK/EUR (skutečnost může být jiná) a také nepracuje s rozdílem nákupního a prodejního kurzu při transakcích z EUR do CZK a naopak. Tohle všechno přináší podniku riziko a pokud nemá příjmy v EUR na zaplacení půjčky v EUR, pak reálný výsledek nemusí být výhodný.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</si>
</sst>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0" fillId="0" borderId="0" xfId="0" applyNumberFormat="1"/>
    <xf numFmtId="2" fontId="6" fillId="0" borderId="0" xfId="0" applyNumberFormat="1" applyFont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2" fontId="2" fillId="0" borderId="0" xfId="0" applyNumberFormat="1" applyFont="1"/>
    <xf numFmtId="2" fontId="5" fillId="0" borderId="0" xfId="0" applyNumberFormat="1" applyFont="1"/>
    <xf numFmtId="0" fontId="9" fillId="0" borderId="0" xfId="0" applyFont="1"/>
    <xf numFmtId="10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'1.'!$B$31</c:f>
              <c:strCache>
                <c:ptCount val="1"/>
                <c:pt idx="0">
                  <c:v>nezaj. příjem v CZK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'1.'!$A$32:$A$36</c:f>
              <c:numCache>
                <c:formatCode>0.00</c:formatCode>
                <c:ptCount val="5"/>
                <c:pt idx="0">
                  <c:v>5.05</c:v>
                </c:pt>
                <c:pt idx="1">
                  <c:v>5.35</c:v>
                </c:pt>
                <c:pt idx="2">
                  <c:v>5.65</c:v>
                </c:pt>
                <c:pt idx="3">
                  <c:v>5.95</c:v>
                </c:pt>
                <c:pt idx="4">
                  <c:v>6.25</c:v>
                </c:pt>
              </c:numCache>
            </c:numRef>
          </c:cat>
          <c:val>
            <c:numRef>
              <c:f>'1.'!$B$32:$B$36</c:f>
              <c:numCache>
                <c:formatCode>General</c:formatCode>
                <c:ptCount val="5"/>
                <c:pt idx="0">
                  <c:v>9090000</c:v>
                </c:pt>
                <c:pt idx="1">
                  <c:v>9630000</c:v>
                </c:pt>
                <c:pt idx="2">
                  <c:v>10170000</c:v>
                </c:pt>
                <c:pt idx="3">
                  <c:v>10710000</c:v>
                </c:pt>
                <c:pt idx="4">
                  <c:v>11250000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7-49A2-A508-60EB12D47D74}"/>
            </c:ext>
          </c:extLst>
        </c:ser>
        <c:ser>
          <c:idx val="1"/>
          <c:order val="1"/>
          <c:tx>
            <c:strRef>
              <c:f>'1.'!$C$31</c:f>
              <c:strCache>
                <c:ptCount val="1"/>
                <c:pt idx="0">
                  <c:v>zaj. příjem v CZK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'1.'!$A$32:$A$36</c:f>
              <c:numCache>
                <c:formatCode>0.00</c:formatCode>
                <c:ptCount val="5"/>
                <c:pt idx="0">
                  <c:v>5.05</c:v>
                </c:pt>
                <c:pt idx="1">
                  <c:v>5.35</c:v>
                </c:pt>
                <c:pt idx="2">
                  <c:v>5.65</c:v>
                </c:pt>
                <c:pt idx="3">
                  <c:v>5.95</c:v>
                </c:pt>
                <c:pt idx="4">
                  <c:v>6.25</c:v>
                </c:pt>
              </c:numCache>
            </c:numRef>
          </c:cat>
          <c:val>
            <c:numRef>
              <c:f>'1.'!$C$32:$C$36</c:f>
              <c:numCache>
                <c:formatCode>General</c:formatCode>
                <c:ptCount val="5"/>
                <c:pt idx="0">
                  <c:v>10170000</c:v>
                </c:pt>
                <c:pt idx="1">
                  <c:v>10170000</c:v>
                </c:pt>
                <c:pt idx="2">
                  <c:v>10170000</c:v>
                </c:pt>
                <c:pt idx="3">
                  <c:v>10170000</c:v>
                </c:pt>
                <c:pt idx="4">
                  <c:v>10170000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7-49A2-A508-60EB12D47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151295"/>
        <c:axId val="1249718175"/>
      </c:lineChart>
      <c:catAx>
        <c:axId val="1182151295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9718175"/>
        <c:crosses val="autoZero"/>
        <c:auto val="1"/>
        <c:lblAlgn val="ctr"/>
        <c:lblOffset val="100"/>
        <c:noMultiLvlLbl val="0"/>
      </c:catAx>
      <c:valAx>
        <c:axId val="124971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82151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'2.'!$B$25</c:f>
              <c:strCache>
                <c:ptCount val="1"/>
                <c:pt idx="0">
                  <c:v>nezaj. výdaj v CZK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'2.'!$A$26:$A$30</c:f>
              <c:numCache>
                <c:formatCode>General</c:formatCode>
                <c:ptCount val="5"/>
                <c:pt idx="0">
                  <c:v>5.3</c:v>
                </c:pt>
                <c:pt idx="1">
                  <c:v>5.6</c:v>
                </c:pt>
                <c:pt idx="2">
                  <c:v>5.9</c:v>
                </c:pt>
                <c:pt idx="3">
                  <c:v>6.2</c:v>
                </c:pt>
                <c:pt idx="4">
                  <c:v>6.5</c:v>
                </c:pt>
              </c:numCache>
            </c:numRef>
          </c:cat>
          <c:val>
            <c:numRef>
              <c:f>'2.'!$B$26:$B$30</c:f>
              <c:numCache>
                <c:formatCode>General</c:formatCode>
                <c:ptCount val="5"/>
                <c:pt idx="0">
                  <c:v>9540000</c:v>
                </c:pt>
                <c:pt idx="1">
                  <c:v>10080000</c:v>
                </c:pt>
                <c:pt idx="2">
                  <c:v>10620000</c:v>
                </c:pt>
                <c:pt idx="3">
                  <c:v>11160000</c:v>
                </c:pt>
                <c:pt idx="4">
                  <c:v>11700000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0-4DB8-85EE-CD26035A6B44}"/>
            </c:ext>
          </c:extLst>
        </c:ser>
        <c:ser>
          <c:idx val="1"/>
          <c:order val="1"/>
          <c:tx>
            <c:strRef>
              <c:f>'2.'!$C$25</c:f>
              <c:strCache>
                <c:ptCount val="1"/>
                <c:pt idx="0">
                  <c:v>zaj. výdaj v CZK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'2.'!$A$26:$A$30</c:f>
              <c:numCache>
                <c:formatCode>General</c:formatCode>
                <c:ptCount val="5"/>
                <c:pt idx="0">
                  <c:v>5.3</c:v>
                </c:pt>
                <c:pt idx="1">
                  <c:v>5.6</c:v>
                </c:pt>
                <c:pt idx="2">
                  <c:v>5.9</c:v>
                </c:pt>
                <c:pt idx="3">
                  <c:v>6.2</c:v>
                </c:pt>
                <c:pt idx="4">
                  <c:v>6.5</c:v>
                </c:pt>
              </c:numCache>
            </c:numRef>
          </c:cat>
          <c:val>
            <c:numRef>
              <c:f>'2.'!$C$26:$C$30</c:f>
              <c:numCache>
                <c:formatCode>General</c:formatCode>
                <c:ptCount val="5"/>
                <c:pt idx="0">
                  <c:v>10619999.999999998</c:v>
                </c:pt>
                <c:pt idx="1">
                  <c:v>10619999.999999998</c:v>
                </c:pt>
                <c:pt idx="2">
                  <c:v>10619999.999999998</c:v>
                </c:pt>
                <c:pt idx="3">
                  <c:v>10619999.999999998</c:v>
                </c:pt>
                <c:pt idx="4">
                  <c:v>10619999.999999998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0-4DB8-85EE-CD26035A6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514783"/>
        <c:axId val="1178323791"/>
      </c:lineChart>
      <c:catAx>
        <c:axId val="105351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8323791"/>
        <c:crosses val="autoZero"/>
        <c:auto val="1"/>
        <c:lblAlgn val="ctr"/>
        <c:lblOffset val="100"/>
        <c:noMultiLvlLbl val="0"/>
      </c:catAx>
      <c:valAx>
        <c:axId val="117832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35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100012</xdr:rowOff>
    </xdr:from>
    <xdr:to>
      <xdr:col>7</xdr:col>
      <xdr:colOff>390525</xdr:colOff>
      <xdr:row>52</xdr:row>
      <xdr:rowOff>176212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66592347-D257-490E-943E-9EE2B57C5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512445</xdr:colOff>
      <xdr:row>40</xdr:row>
      <xdr:rowOff>11430</xdr:rowOff>
    </xdr:from>
    <xdr:to>
      <xdr:col>7</xdr:col>
      <xdr:colOff>348615</xdr:colOff>
      <xdr:row>40</xdr:row>
      <xdr:rowOff>171450</xdr:rowOff>
    </xdr:to>
    <xdr:sp macro="" textlink="">
      <xdr:nvSpPr>
        <xdr:cNvPr id="3" name="TextovéPole 1">
          <a:extLst>
            <a:ext uri="{FF2B5EF4-FFF2-40B4-BE49-F238E27FC236}">
              <a16:creationId xmlns:a16="http://schemas.microsoft.com/office/drawing/2014/main" id="{D541B803-2159-4464-8646-1895F93E860F}"/>
            </a:ext>
          </a:extLst>
        </xdr:cNvPr>
        <xdr:cNvSpPr txBox="1"/>
      </xdr:nvSpPr>
      <xdr:spPr>
        <a:xfrm>
          <a:off x="4170045" y="7898130"/>
          <a:ext cx="44577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ZTRÁTA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41910</xdr:colOff>
      <xdr:row>40</xdr:row>
      <xdr:rowOff>184785</xdr:rowOff>
    </xdr:from>
    <xdr:to>
      <xdr:col>1</xdr:col>
      <xdr:colOff>544830</xdr:colOff>
      <xdr:row>41</xdr:row>
      <xdr:rowOff>154305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89990F13-7FBE-42AF-9019-1B82D689DC67}"/>
            </a:ext>
          </a:extLst>
        </xdr:cNvPr>
        <xdr:cNvSpPr txBox="1"/>
      </xdr:nvSpPr>
      <xdr:spPr>
        <a:xfrm>
          <a:off x="651510" y="8071485"/>
          <a:ext cx="50292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ZISK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23812</xdr:rowOff>
    </xdr:from>
    <xdr:to>
      <xdr:col>7</xdr:col>
      <xdr:colOff>304800</xdr:colOff>
      <xdr:row>47</xdr:row>
      <xdr:rowOff>100012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ED57AFC8-6C78-4B47-B034-3375410EE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569595</xdr:colOff>
      <xdr:row>36</xdr:row>
      <xdr:rowOff>59055</xdr:rowOff>
    </xdr:from>
    <xdr:to>
      <xdr:col>1</xdr:col>
      <xdr:colOff>405765</xdr:colOff>
      <xdr:row>37</xdr:row>
      <xdr:rowOff>28575</xdr:rowOff>
    </xdr:to>
    <xdr:sp macro="" textlink="">
      <xdr:nvSpPr>
        <xdr:cNvPr id="3" name="TextovéPole 1">
          <a:extLst>
            <a:ext uri="{FF2B5EF4-FFF2-40B4-BE49-F238E27FC236}">
              <a16:creationId xmlns:a16="http://schemas.microsoft.com/office/drawing/2014/main" id="{7861D804-72CA-41BC-A5B8-09905BD8281D}"/>
            </a:ext>
          </a:extLst>
        </xdr:cNvPr>
        <xdr:cNvSpPr txBox="1"/>
      </xdr:nvSpPr>
      <xdr:spPr>
        <a:xfrm>
          <a:off x="569595" y="7421880"/>
          <a:ext cx="44577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ZTRÁTA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489585</xdr:colOff>
      <xdr:row>35</xdr:row>
      <xdr:rowOff>80010</xdr:rowOff>
    </xdr:from>
    <xdr:to>
      <xdr:col>7</xdr:col>
      <xdr:colOff>382905</xdr:colOff>
      <xdr:row>36</xdr:row>
      <xdr:rowOff>49530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8FF4167C-5424-4122-8985-1E1B8AFC46B4}"/>
            </a:ext>
          </a:extLst>
        </xdr:cNvPr>
        <xdr:cNvSpPr txBox="1"/>
      </xdr:nvSpPr>
      <xdr:spPr>
        <a:xfrm>
          <a:off x="4147185" y="7252335"/>
          <a:ext cx="50292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ZISK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workbookViewId="0"/>
  </sheetViews>
  <sheetFormatPr defaultRowHeight="15" x14ac:dyDescent="0.25"/>
  <sheetData>
    <row r="1" spans="1:7" ht="18.75" x14ac:dyDescent="0.3">
      <c r="A1" s="1" t="s">
        <v>4</v>
      </c>
    </row>
    <row r="2" spans="1:7" ht="18.75" x14ac:dyDescent="0.3">
      <c r="A2" s="1" t="s">
        <v>3</v>
      </c>
    </row>
    <row r="3" spans="1:7" ht="18.75" x14ac:dyDescent="0.3">
      <c r="A3" s="1" t="s">
        <v>2</v>
      </c>
    </row>
    <row r="4" spans="1:7" ht="18.75" x14ac:dyDescent="0.3">
      <c r="A4" s="1" t="s">
        <v>0</v>
      </c>
    </row>
    <row r="6" spans="1:7" x14ac:dyDescent="0.25">
      <c r="A6" s="3" t="s">
        <v>36</v>
      </c>
    </row>
    <row r="7" spans="1:7" x14ac:dyDescent="0.25">
      <c r="A7" s="3" t="s">
        <v>11</v>
      </c>
    </row>
    <row r="9" spans="1:7" ht="18" x14ac:dyDescent="0.35">
      <c r="C9" s="3" t="s">
        <v>12</v>
      </c>
    </row>
    <row r="12" spans="1:7" ht="15.75" x14ac:dyDescent="0.25">
      <c r="C12" s="4" t="s">
        <v>13</v>
      </c>
      <c r="E12" s="4" t="s">
        <v>14</v>
      </c>
    </row>
    <row r="13" spans="1:7" ht="15.75" x14ac:dyDescent="0.25">
      <c r="A13" s="4" t="s">
        <v>15</v>
      </c>
      <c r="C13" s="5">
        <v>5.32</v>
      </c>
      <c r="E13" s="5">
        <v>5.47</v>
      </c>
    </row>
    <row r="14" spans="1:7" ht="15.75" x14ac:dyDescent="0.25">
      <c r="A14" s="4" t="s">
        <v>16</v>
      </c>
      <c r="C14" s="5">
        <v>33</v>
      </c>
      <c r="D14" s="6" t="s">
        <v>17</v>
      </c>
      <c r="E14" s="5">
        <v>43</v>
      </c>
      <c r="G14" s="3" t="s">
        <v>18</v>
      </c>
    </row>
    <row r="15" spans="1:7" ht="15.75" x14ac:dyDescent="0.25">
      <c r="A15" s="7" t="s">
        <v>19</v>
      </c>
      <c r="C15" s="10">
        <f>C13+0.33</f>
        <v>5.65</v>
      </c>
      <c r="D15" s="9"/>
      <c r="E15" s="8">
        <f>E13+0.43</f>
        <v>5.8999999999999995</v>
      </c>
    </row>
    <row r="17" spans="1:9" x14ac:dyDescent="0.25">
      <c r="A17" s="3" t="s">
        <v>37</v>
      </c>
    </row>
    <row r="18" spans="1:9" x14ac:dyDescent="0.25">
      <c r="A18" s="3" t="s">
        <v>38</v>
      </c>
    </row>
    <row r="19" spans="1:9" x14ac:dyDescent="0.25">
      <c r="A19" s="3" t="s">
        <v>39</v>
      </c>
    </row>
    <row r="21" spans="1:9" x14ac:dyDescent="0.25">
      <c r="A21" s="3" t="s">
        <v>40</v>
      </c>
    </row>
    <row r="22" spans="1:9" x14ac:dyDescent="0.25">
      <c r="A22" s="3"/>
    </row>
    <row r="23" spans="1:9" x14ac:dyDescent="0.25">
      <c r="B23" s="3" t="s">
        <v>41</v>
      </c>
      <c r="C23" s="3"/>
      <c r="D23" s="3">
        <v>1800000</v>
      </c>
      <c r="E23" s="3" t="s">
        <v>24</v>
      </c>
    </row>
    <row r="25" spans="1:9" x14ac:dyDescent="0.25">
      <c r="B25" s="3" t="s">
        <v>42</v>
      </c>
      <c r="C25" s="3"/>
      <c r="D25" s="3"/>
      <c r="E25" s="11" t="s">
        <v>51</v>
      </c>
      <c r="F25" s="3"/>
      <c r="G25" s="3"/>
      <c r="H25" s="12">
        <f>D23*C15</f>
        <v>10170000</v>
      </c>
      <c r="I25" s="12" t="s">
        <v>26</v>
      </c>
    </row>
    <row r="26" spans="1:9" x14ac:dyDescent="0.25">
      <c r="B26" s="3"/>
      <c r="C26" s="3"/>
      <c r="D26" s="3"/>
      <c r="E26" s="3"/>
      <c r="F26" s="13" t="s">
        <v>27</v>
      </c>
      <c r="G26" s="3"/>
      <c r="H26" s="3"/>
    </row>
    <row r="28" spans="1:9" x14ac:dyDescent="0.25">
      <c r="A28" s="3" t="s">
        <v>43</v>
      </c>
    </row>
    <row r="29" spans="1:9" x14ac:dyDescent="0.25">
      <c r="A29" s="3" t="s">
        <v>44</v>
      </c>
    </row>
    <row r="31" spans="1:9" x14ac:dyDescent="0.25">
      <c r="A31" s="13" t="s">
        <v>45</v>
      </c>
      <c r="B31" s="3" t="s">
        <v>46</v>
      </c>
      <c r="C31" s="3" t="s">
        <v>47</v>
      </c>
    </row>
    <row r="32" spans="1:9" x14ac:dyDescent="0.25">
      <c r="A32" s="15">
        <v>5.05</v>
      </c>
      <c r="B32" s="3">
        <f>D23*A32</f>
        <v>9090000</v>
      </c>
      <c r="C32" s="12">
        <f>H25</f>
        <v>10170000</v>
      </c>
    </row>
    <row r="33" spans="1:3" x14ac:dyDescent="0.25">
      <c r="A33" s="15">
        <v>5.35</v>
      </c>
      <c r="B33" s="3">
        <f>D23*A33</f>
        <v>9630000</v>
      </c>
      <c r="C33" s="12">
        <f>H25</f>
        <v>10170000</v>
      </c>
    </row>
    <row r="34" spans="1:3" x14ac:dyDescent="0.25">
      <c r="A34" s="16">
        <v>5.65</v>
      </c>
      <c r="B34" s="12">
        <f>D23*A34</f>
        <v>10170000</v>
      </c>
      <c r="C34" s="12">
        <f>H25</f>
        <v>10170000</v>
      </c>
    </row>
    <row r="35" spans="1:3" x14ac:dyDescent="0.25">
      <c r="A35" s="15">
        <v>5.95</v>
      </c>
      <c r="B35" s="12">
        <f>D23*A35</f>
        <v>10710000</v>
      </c>
      <c r="C35" s="3">
        <f>H25</f>
        <v>10170000</v>
      </c>
    </row>
    <row r="36" spans="1:3" x14ac:dyDescent="0.25">
      <c r="A36" s="15">
        <v>6.25</v>
      </c>
      <c r="B36" s="12">
        <f>D23*A36</f>
        <v>11250000</v>
      </c>
      <c r="C36" s="3">
        <f>H25</f>
        <v>10170000</v>
      </c>
    </row>
    <row r="38" spans="1:3" x14ac:dyDescent="0.25">
      <c r="A38" s="3" t="s">
        <v>31</v>
      </c>
    </row>
    <row r="54" spans="1:1" x14ac:dyDescent="0.25">
      <c r="A54" s="3" t="s">
        <v>48</v>
      </c>
    </row>
    <row r="55" spans="1:1" x14ac:dyDescent="0.25">
      <c r="A55" s="3" t="s">
        <v>49</v>
      </c>
    </row>
    <row r="56" spans="1:1" x14ac:dyDescent="0.25">
      <c r="A56" s="3" t="s">
        <v>50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workbookViewId="0"/>
  </sheetViews>
  <sheetFormatPr defaultRowHeight="15" x14ac:dyDescent="0.25"/>
  <sheetData>
    <row r="1" spans="1:7" ht="18.75" x14ac:dyDescent="0.3">
      <c r="A1" s="1" t="s">
        <v>5</v>
      </c>
    </row>
    <row r="2" spans="1:7" ht="18.75" x14ac:dyDescent="0.3">
      <c r="A2" s="1" t="s">
        <v>3</v>
      </c>
    </row>
    <row r="3" spans="1:7" ht="18.75" x14ac:dyDescent="0.3">
      <c r="A3" s="1" t="s">
        <v>1</v>
      </c>
    </row>
    <row r="4" spans="1:7" ht="18.75" x14ac:dyDescent="0.3">
      <c r="A4" s="1" t="s">
        <v>0</v>
      </c>
    </row>
    <row r="6" spans="1:7" x14ac:dyDescent="0.25">
      <c r="A6" s="3" t="s">
        <v>10</v>
      </c>
    </row>
    <row r="7" spans="1:7" x14ac:dyDescent="0.25">
      <c r="A7" s="3" t="s">
        <v>11</v>
      </c>
    </row>
    <row r="9" spans="1:7" ht="18" x14ac:dyDescent="0.35">
      <c r="C9" s="3" t="s">
        <v>12</v>
      </c>
    </row>
    <row r="12" spans="1:7" ht="15.75" x14ac:dyDescent="0.25">
      <c r="C12" s="4" t="s">
        <v>13</v>
      </c>
      <c r="E12" s="4" t="s">
        <v>14</v>
      </c>
    </row>
    <row r="13" spans="1:7" ht="15.75" x14ac:dyDescent="0.25">
      <c r="A13" s="4" t="s">
        <v>15</v>
      </c>
      <c r="C13" s="5">
        <v>5.32</v>
      </c>
      <c r="E13" s="5">
        <v>5.47</v>
      </c>
    </row>
    <row r="14" spans="1:7" ht="15.75" x14ac:dyDescent="0.25">
      <c r="A14" s="4" t="s">
        <v>16</v>
      </c>
      <c r="C14" s="5">
        <v>33</v>
      </c>
      <c r="D14" s="6" t="s">
        <v>17</v>
      </c>
      <c r="E14" s="5">
        <v>43</v>
      </c>
      <c r="G14" s="3" t="s">
        <v>18</v>
      </c>
    </row>
    <row r="15" spans="1:7" ht="15.75" x14ac:dyDescent="0.25">
      <c r="A15" s="7" t="s">
        <v>19</v>
      </c>
      <c r="C15" s="8">
        <f>C13+0.33</f>
        <v>5.65</v>
      </c>
      <c r="D15" s="9"/>
      <c r="E15" s="10">
        <f>E13+0.43</f>
        <v>5.8999999999999995</v>
      </c>
    </row>
    <row r="17" spans="1:9" x14ac:dyDescent="0.25">
      <c r="A17" s="3" t="s">
        <v>20</v>
      </c>
    </row>
    <row r="18" spans="1:9" x14ac:dyDescent="0.25">
      <c r="A18" s="3" t="s">
        <v>21</v>
      </c>
    </row>
    <row r="19" spans="1:9" x14ac:dyDescent="0.25">
      <c r="A19" s="3" t="s">
        <v>22</v>
      </c>
    </row>
    <row r="20" spans="1:9" x14ac:dyDescent="0.25">
      <c r="A20" s="3"/>
      <c r="B20" s="3" t="s">
        <v>23</v>
      </c>
      <c r="C20" s="3"/>
      <c r="D20" s="3">
        <v>1800000</v>
      </c>
      <c r="E20" s="3" t="s">
        <v>24</v>
      </c>
    </row>
    <row r="21" spans="1:9" x14ac:dyDescent="0.25">
      <c r="A21" s="3"/>
    </row>
    <row r="22" spans="1:9" x14ac:dyDescent="0.25">
      <c r="B22" s="3" t="s">
        <v>25</v>
      </c>
      <c r="C22" s="3"/>
      <c r="D22" s="3"/>
      <c r="E22" s="11" t="s">
        <v>35</v>
      </c>
      <c r="F22" s="3"/>
      <c r="G22" s="3"/>
      <c r="H22" s="12">
        <f>D20*E15</f>
        <v>10619999.999999998</v>
      </c>
      <c r="I22" s="12" t="s">
        <v>26</v>
      </c>
    </row>
    <row r="23" spans="1:9" x14ac:dyDescent="0.25">
      <c r="B23" s="3"/>
      <c r="C23" s="3"/>
      <c r="D23" s="3"/>
      <c r="E23" s="11"/>
      <c r="F23" s="13" t="s">
        <v>27</v>
      </c>
      <c r="G23" s="3"/>
      <c r="H23" s="12"/>
      <c r="I23" s="12"/>
    </row>
    <row r="24" spans="1:9" x14ac:dyDescent="0.25">
      <c r="B24" s="3"/>
      <c r="C24" s="3"/>
      <c r="D24" s="3"/>
      <c r="E24" s="11"/>
      <c r="F24" s="3"/>
      <c r="G24" s="3"/>
      <c r="H24" s="12"/>
      <c r="I24" s="12"/>
    </row>
    <row r="25" spans="1:9" x14ac:dyDescent="0.25">
      <c r="A25" s="13" t="s">
        <v>28</v>
      </c>
      <c r="B25" s="3" t="s">
        <v>29</v>
      </c>
      <c r="C25" s="3" t="s">
        <v>30</v>
      </c>
      <c r="E25" s="3"/>
      <c r="G25" s="3"/>
      <c r="H25" s="3"/>
    </row>
    <row r="26" spans="1:9" ht="15.75" x14ac:dyDescent="0.25">
      <c r="A26" s="5">
        <v>5.3</v>
      </c>
      <c r="B26" s="12">
        <f>D20*A26</f>
        <v>9540000</v>
      </c>
      <c r="C26" s="3">
        <f>H22</f>
        <v>10619999.999999998</v>
      </c>
    </row>
    <row r="27" spans="1:9" ht="15.75" x14ac:dyDescent="0.25">
      <c r="A27" s="5">
        <v>5.6</v>
      </c>
      <c r="B27" s="12">
        <f>D20*A27</f>
        <v>10080000</v>
      </c>
      <c r="C27" s="3">
        <f>H22</f>
        <v>10619999.999999998</v>
      </c>
    </row>
    <row r="28" spans="1:9" ht="15.75" x14ac:dyDescent="0.25">
      <c r="A28" s="14">
        <v>5.9</v>
      </c>
      <c r="B28" s="12">
        <f>D20*A28</f>
        <v>10620000</v>
      </c>
      <c r="C28" s="12">
        <f>H22</f>
        <v>10619999.999999998</v>
      </c>
    </row>
    <row r="29" spans="1:9" ht="15.75" x14ac:dyDescent="0.25">
      <c r="A29" s="5">
        <v>6.2</v>
      </c>
      <c r="B29" s="3">
        <f>D20*A29</f>
        <v>11160000</v>
      </c>
      <c r="C29" s="12">
        <f>H22</f>
        <v>10619999.999999998</v>
      </c>
    </row>
    <row r="30" spans="1:9" ht="15.75" x14ac:dyDescent="0.25">
      <c r="A30" s="5">
        <v>6.5</v>
      </c>
      <c r="B30" s="3">
        <f>D20*A30</f>
        <v>11700000</v>
      </c>
      <c r="C30" s="12">
        <f>H22</f>
        <v>10619999.999999998</v>
      </c>
    </row>
    <row r="33" spans="1:1" x14ac:dyDescent="0.25">
      <c r="A33" s="3" t="s">
        <v>31</v>
      </c>
    </row>
    <row r="50" spans="2:2" x14ac:dyDescent="0.25">
      <c r="B50" s="3" t="s">
        <v>32</v>
      </c>
    </row>
    <row r="51" spans="2:2" x14ac:dyDescent="0.25">
      <c r="B51" s="3" t="s">
        <v>33</v>
      </c>
    </row>
    <row r="52" spans="2:2" x14ac:dyDescent="0.25">
      <c r="B52" s="3" t="s">
        <v>34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B8BA-3CB6-4F57-8FCB-7ED0421FC011}">
  <dimension ref="A1:M47"/>
  <sheetViews>
    <sheetView tabSelected="1" workbookViewId="0"/>
  </sheetViews>
  <sheetFormatPr defaultRowHeight="15" x14ac:dyDescent="0.25"/>
  <sheetData>
    <row r="1" spans="1:8" ht="18.75" x14ac:dyDescent="0.3">
      <c r="A1" s="1" t="s">
        <v>7</v>
      </c>
    </row>
    <row r="2" spans="1:8" ht="18.75" x14ac:dyDescent="0.3">
      <c r="A2" s="1" t="s">
        <v>8</v>
      </c>
    </row>
    <row r="3" spans="1:8" ht="18.75" x14ac:dyDescent="0.3">
      <c r="A3" s="1" t="s">
        <v>6</v>
      </c>
    </row>
    <row r="4" spans="1:8" ht="18.75" x14ac:dyDescent="0.3">
      <c r="A4" s="1" t="s">
        <v>9</v>
      </c>
    </row>
    <row r="7" spans="1:8" x14ac:dyDescent="0.25">
      <c r="A7" s="3" t="s">
        <v>52</v>
      </c>
      <c r="E7" s="2"/>
    </row>
    <row r="8" spans="1:8" x14ac:dyDescent="0.25">
      <c r="A8" s="3" t="s">
        <v>53</v>
      </c>
      <c r="E8" s="2"/>
    </row>
    <row r="10" spans="1:8" x14ac:dyDescent="0.25">
      <c r="A10" s="3" t="s">
        <v>54</v>
      </c>
      <c r="B10" s="3"/>
      <c r="C10" s="3">
        <v>1000000</v>
      </c>
      <c r="D10" s="3" t="s">
        <v>26</v>
      </c>
      <c r="E10" s="3"/>
      <c r="F10" s="3"/>
      <c r="G10" s="3"/>
      <c r="H10" s="3"/>
    </row>
    <row r="11" spans="1:8" x14ac:dyDescent="0.25">
      <c r="A11" s="3" t="s">
        <v>56</v>
      </c>
      <c r="B11" s="3"/>
      <c r="C11" s="18">
        <v>3.9699999999999999E-2</v>
      </c>
      <c r="D11" s="3" t="s">
        <v>57</v>
      </c>
      <c r="E11" s="3"/>
      <c r="F11" s="3"/>
      <c r="G11" s="3"/>
      <c r="H11" s="3"/>
    </row>
    <row r="12" spans="1:8" x14ac:dyDescent="0.25">
      <c r="A12" s="3" t="s">
        <v>55</v>
      </c>
      <c r="B12" s="3"/>
      <c r="C12" s="18">
        <v>7.0499999999999993E-2</v>
      </c>
      <c r="D12" s="3" t="s">
        <v>57</v>
      </c>
      <c r="E12" s="3"/>
      <c r="F12" s="3"/>
      <c r="G12" s="3"/>
      <c r="H12" s="3"/>
    </row>
    <row r="13" spans="1:8" x14ac:dyDescent="0.25">
      <c r="A13" s="3" t="s">
        <v>58</v>
      </c>
      <c r="B13" s="3"/>
      <c r="C13" s="3">
        <v>24</v>
      </c>
      <c r="D13" s="3" t="s">
        <v>59</v>
      </c>
      <c r="E13" s="3"/>
      <c r="F13" s="3"/>
      <c r="G13" s="3"/>
      <c r="H13" s="3"/>
    </row>
    <row r="14" spans="1:8" x14ac:dyDescent="0.25">
      <c r="A14" s="3" t="s">
        <v>60</v>
      </c>
      <c r="B14" s="3"/>
      <c r="C14" s="3">
        <v>24.6</v>
      </c>
      <c r="D14" s="3" t="s">
        <v>59</v>
      </c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ht="17.25" x14ac:dyDescent="0.25">
      <c r="A16" s="3" t="s">
        <v>61</v>
      </c>
      <c r="B16" s="3"/>
      <c r="C16" s="3" t="s">
        <v>67</v>
      </c>
      <c r="D16" s="3"/>
      <c r="E16" s="3"/>
      <c r="F16" s="12">
        <f>C10*(1+C11)</f>
        <v>1039700.0000000001</v>
      </c>
      <c r="G16" s="12" t="s">
        <v>26</v>
      </c>
      <c r="H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</row>
    <row r="18" spans="1:13" x14ac:dyDescent="0.25">
      <c r="A18" s="3" t="s">
        <v>62</v>
      </c>
      <c r="B18" s="3"/>
      <c r="C18" s="11" t="s">
        <v>63</v>
      </c>
      <c r="D18" s="3"/>
      <c r="E18" s="3">
        <f>C10/C13</f>
        <v>41666.666666666664</v>
      </c>
      <c r="F18" s="3" t="s">
        <v>65</v>
      </c>
      <c r="G18" s="3"/>
      <c r="H18" s="3"/>
    </row>
    <row r="19" spans="1:13" x14ac:dyDescent="0.25">
      <c r="A19" s="3"/>
      <c r="B19" s="3"/>
      <c r="C19" s="3" t="s">
        <v>64</v>
      </c>
      <c r="D19" s="3"/>
      <c r="E19" s="3"/>
      <c r="F19" s="3"/>
      <c r="G19" s="3"/>
      <c r="H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</row>
    <row r="21" spans="1:13" ht="17.25" x14ac:dyDescent="0.25">
      <c r="A21" s="3"/>
      <c r="B21" s="3"/>
      <c r="C21" s="3" t="s">
        <v>68</v>
      </c>
      <c r="D21" s="3"/>
      <c r="E21" s="3"/>
      <c r="F21" s="3">
        <f>E18*(1+C12)</f>
        <v>44604.166666666664</v>
      </c>
      <c r="G21" s="3" t="s">
        <v>65</v>
      </c>
      <c r="H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</row>
    <row r="23" spans="1:13" x14ac:dyDescent="0.25">
      <c r="A23" s="3"/>
      <c r="B23" s="3"/>
      <c r="C23" s="3" t="s">
        <v>66</v>
      </c>
      <c r="D23" s="3"/>
      <c r="E23" s="3"/>
      <c r="F23" s="12">
        <f>F21*C14</f>
        <v>1097262.5</v>
      </c>
      <c r="G23" s="12" t="s">
        <v>26</v>
      </c>
      <c r="H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</row>
    <row r="25" spans="1:13" x14ac:dyDescent="0.25">
      <c r="A25" s="3" t="s">
        <v>69</v>
      </c>
      <c r="B25" s="3"/>
      <c r="C25" s="3"/>
      <c r="D25" s="3"/>
      <c r="E25" s="3"/>
      <c r="F25" s="3"/>
      <c r="G25" s="3"/>
      <c r="H25" s="3"/>
      <c r="L25" s="12">
        <f>F23-F16</f>
        <v>57562.499999999884</v>
      </c>
      <c r="M25" s="12" t="s">
        <v>70</v>
      </c>
    </row>
    <row r="26" spans="1:13" x14ac:dyDescent="0.25">
      <c r="A26" s="3"/>
      <c r="B26" s="3"/>
      <c r="C26" s="3"/>
      <c r="D26" s="3"/>
      <c r="E26" s="3"/>
      <c r="F26" s="3"/>
      <c r="G26" s="3"/>
      <c r="H26" s="3"/>
    </row>
    <row r="27" spans="1:13" ht="18.75" x14ac:dyDescent="0.3">
      <c r="A27" s="17" t="s">
        <v>71</v>
      </c>
      <c r="B27" s="3"/>
      <c r="C27" s="3"/>
      <c r="D27" s="3"/>
      <c r="E27" s="3"/>
      <c r="F27" s="3"/>
      <c r="G27" s="3"/>
      <c r="H27" s="3"/>
    </row>
    <row r="28" spans="1:13" x14ac:dyDescent="0.25">
      <c r="A28" s="3" t="s">
        <v>72</v>
      </c>
      <c r="B28" s="3"/>
      <c r="C28" s="3"/>
      <c r="D28" s="3"/>
      <c r="E28" s="3"/>
      <c r="F28" s="3"/>
      <c r="G28" s="3"/>
      <c r="H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</row>
    <row r="30" spans="1:13" x14ac:dyDescent="0.25">
      <c r="A30" s="3" t="s">
        <v>54</v>
      </c>
      <c r="B30" s="3"/>
      <c r="C30" s="3">
        <v>1000000</v>
      </c>
      <c r="D30" s="3" t="s">
        <v>26</v>
      </c>
      <c r="E30" s="3"/>
      <c r="F30" s="3"/>
      <c r="G30" s="3"/>
      <c r="H30" s="3"/>
    </row>
    <row r="31" spans="1:13" x14ac:dyDescent="0.25">
      <c r="A31" s="3" t="s">
        <v>56</v>
      </c>
      <c r="B31" s="3"/>
      <c r="C31" s="18">
        <v>7.0499999999999993E-2</v>
      </c>
      <c r="D31" s="3" t="s">
        <v>57</v>
      </c>
      <c r="E31" s="3"/>
      <c r="F31" s="3"/>
      <c r="G31" s="3"/>
      <c r="H31" s="3"/>
    </row>
    <row r="32" spans="1:13" x14ac:dyDescent="0.25">
      <c r="A32" s="3" t="s">
        <v>55</v>
      </c>
      <c r="B32" s="3"/>
      <c r="C32" s="18">
        <v>3.9699999999999999E-2</v>
      </c>
      <c r="D32" s="3" t="s">
        <v>57</v>
      </c>
      <c r="E32" s="3"/>
      <c r="F32" s="3"/>
      <c r="G32" s="3"/>
      <c r="H32" s="3"/>
    </row>
    <row r="33" spans="1:8" x14ac:dyDescent="0.25">
      <c r="A33" s="3" t="s">
        <v>58</v>
      </c>
      <c r="B33" s="3"/>
      <c r="C33" s="3">
        <v>24</v>
      </c>
      <c r="D33" s="3" t="s">
        <v>59</v>
      </c>
      <c r="E33" s="3"/>
      <c r="F33" s="3"/>
      <c r="G33" s="3"/>
      <c r="H33" s="3"/>
    </row>
    <row r="34" spans="1:8" x14ac:dyDescent="0.25">
      <c r="A34" s="3" t="s">
        <v>60</v>
      </c>
      <c r="B34" s="3"/>
      <c r="C34" s="3">
        <v>24.6</v>
      </c>
      <c r="D34" s="3" t="s">
        <v>59</v>
      </c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ht="17.25" x14ac:dyDescent="0.25">
      <c r="A36" s="3" t="s">
        <v>61</v>
      </c>
      <c r="B36" s="3"/>
      <c r="C36" s="3" t="s">
        <v>73</v>
      </c>
      <c r="D36" s="3"/>
      <c r="E36" s="3"/>
      <c r="F36" s="12">
        <f>C30*(1+C31)</f>
        <v>1070500</v>
      </c>
      <c r="G36" s="12" t="s">
        <v>26</v>
      </c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 t="s">
        <v>62</v>
      </c>
      <c r="B38" s="3"/>
      <c r="C38" s="11" t="s">
        <v>63</v>
      </c>
      <c r="D38" s="3"/>
      <c r="E38" s="3">
        <f>C30/C33</f>
        <v>41666.666666666664</v>
      </c>
      <c r="F38" s="3" t="s">
        <v>65</v>
      </c>
      <c r="G38" s="3"/>
      <c r="H38" s="3"/>
    </row>
    <row r="39" spans="1:8" x14ac:dyDescent="0.25">
      <c r="A39" s="3"/>
      <c r="B39" s="3"/>
      <c r="C39" s="3" t="s">
        <v>64</v>
      </c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ht="17.25" x14ac:dyDescent="0.25">
      <c r="A41" s="3"/>
      <c r="B41" s="3"/>
      <c r="C41" s="3" t="s">
        <v>74</v>
      </c>
      <c r="D41" s="3"/>
      <c r="E41" s="3"/>
      <c r="F41" s="3">
        <f>E38*(1+C32)</f>
        <v>43320.833333333336</v>
      </c>
      <c r="G41" s="3" t="s">
        <v>65</v>
      </c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 t="s">
        <v>66</v>
      </c>
      <c r="D43" s="3"/>
      <c r="E43" s="3"/>
      <c r="F43" s="12">
        <f>F41*C34</f>
        <v>1065692.5000000002</v>
      </c>
      <c r="G43" s="12" t="s">
        <v>26</v>
      </c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 t="s">
        <v>75</v>
      </c>
      <c r="B45" s="3"/>
      <c r="C45" s="3"/>
      <c r="D45" s="3"/>
      <c r="E45" s="3"/>
      <c r="F45" s="3"/>
      <c r="G45" s="12">
        <f>F43-F36</f>
        <v>-4807.4999999997672</v>
      </c>
      <c r="H45" s="12" t="s">
        <v>70</v>
      </c>
    </row>
    <row r="47" spans="1:8" x14ac:dyDescent="0.25">
      <c r="A47" s="12" t="s">
        <v>76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</vt:lpstr>
      <vt:lpstr>2.</vt:lpstr>
      <vt:lpstr>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simakova</dc:creator>
  <cp:lastModifiedBy>Jana Šimáková</cp:lastModifiedBy>
  <dcterms:created xsi:type="dcterms:W3CDTF">2021-03-23T07:14:03Z</dcterms:created>
  <dcterms:modified xsi:type="dcterms:W3CDTF">2023-11-20T10:00:41Z</dcterms:modified>
</cp:coreProperties>
</file>