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5" windowWidth="17805" windowHeight="8220" activeTab="1"/>
  </bookViews>
  <sheets>
    <sheet name="Data" sheetId="2" r:id="rId1"/>
    <sheet name="Efektivní množina" sheetId="3" r:id="rId2"/>
  </sheets>
  <definedNames>
    <definedName name="solver_adj" localSheetId="1" hidden="1">'Efektivní množina'!$C$17:$F$17</definedName>
    <definedName name="solver_cvg" localSheetId="1" hidden="1">0.001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'Efektivní množina'!$C$17:$F$17</definedName>
    <definedName name="solver_lhs2" localSheetId="1" hidden="1">'Efektivní množina'!$H$17</definedName>
    <definedName name="solver_lhs3" localSheetId="1" hidden="1">'Efektivní množina'!$J$8</definedName>
    <definedName name="solver_lin" localSheetId="1" hidden="1">2</definedName>
    <definedName name="solver_neg" localSheetId="1" hidden="1">2</definedName>
    <definedName name="solver_num" localSheetId="1" hidden="1">3</definedName>
    <definedName name="solver_nwt" localSheetId="1" hidden="1">1</definedName>
    <definedName name="solver_opt" localSheetId="1" hidden="1">'Efektivní množina'!$J$11</definedName>
    <definedName name="solver_pre" localSheetId="1" hidden="1">0.000001</definedName>
    <definedName name="solver_rel1" localSheetId="1" hidden="1">3</definedName>
    <definedName name="solver_rel2" localSheetId="1" hidden="1">2</definedName>
    <definedName name="solver_rel3" localSheetId="1" hidden="1">2</definedName>
    <definedName name="solver_rhs1" localSheetId="1" hidden="1">'Efektivní množina'!$C$19:$F$19</definedName>
    <definedName name="solver_rhs2" localSheetId="1" hidden="1">'Efektivní množina'!$J$17</definedName>
    <definedName name="solver_rhs3" localSheetId="1" hidden="1">'Efektivní množina'!$C$36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I11" i="2"/>
  <c r="I12"/>
  <c r="P5" s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K11"/>
  <c r="K12"/>
  <c r="P7" s="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I10"/>
  <c r="O5" s="1"/>
  <c r="J10"/>
  <c r="P6" s="1"/>
  <c r="K10"/>
  <c r="M7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10"/>
  <c r="H38" s="1"/>
  <c r="C38"/>
  <c r="D38"/>
  <c r="E38"/>
  <c r="B38"/>
  <c r="C37"/>
  <c r="D37"/>
  <c r="E37"/>
  <c r="B37"/>
  <c r="C23" i="3" a="1"/>
  <c r="D23" s="1"/>
  <c r="C23"/>
  <c r="E23"/>
  <c r="H17"/>
  <c r="J8"/>
  <c r="N4" i="2" l="1"/>
  <c r="P4"/>
  <c r="I37"/>
  <c r="K37"/>
  <c r="K38"/>
  <c r="I38"/>
  <c r="M6"/>
  <c r="N5"/>
  <c r="N7"/>
  <c r="O7"/>
  <c r="F23" i="3"/>
  <c r="J11" s="1"/>
  <c r="M4" i="2"/>
  <c r="O4"/>
  <c r="H37"/>
  <c r="J37"/>
  <c r="J38"/>
  <c r="M5"/>
  <c r="N6"/>
  <c r="O6"/>
</calcChain>
</file>

<file path=xl/sharedStrings.xml><?xml version="1.0" encoding="utf-8"?>
<sst xmlns="http://schemas.openxmlformats.org/spreadsheetml/2006/main" count="34" uniqueCount="29">
  <si>
    <t>A</t>
  </si>
  <si>
    <t>B</t>
  </si>
  <si>
    <t>C</t>
  </si>
  <si>
    <t>D</t>
  </si>
  <si>
    <t>Průměry:</t>
  </si>
  <si>
    <t>Zi:</t>
  </si>
  <si>
    <t xml:space="preserve">   =</t>
  </si>
  <si>
    <t>Výnos:</t>
  </si>
  <si>
    <t>Riziko:</t>
  </si>
  <si>
    <t>kovarianční matice:</t>
  </si>
  <si>
    <t>Výnos</t>
  </si>
  <si>
    <t>krátký prodej:</t>
  </si>
  <si>
    <t>Riziko k.p.</t>
  </si>
  <si>
    <t>Riziko bez k.p.</t>
  </si>
  <si>
    <t>Kovarianční matice:</t>
  </si>
  <si>
    <t>(Krátký prodej představuje "vypůjčení" akcií (tzv. krátkých pozic) za účelem jejich okamžitého prodeje</t>
  </si>
  <si>
    <t>a za získané prostředky zakoupení jiných akcií (tzv. dlouhých pozic))</t>
  </si>
  <si>
    <t>Absolutní hodnoty:</t>
  </si>
  <si>
    <t xml:space="preserve">    =</t>
  </si>
  <si>
    <t>Efektivní množina (Markowitzova)</t>
  </si>
  <si>
    <t>Průměrné měsíční ceny akcií na BCP:</t>
  </si>
  <si>
    <t>Průměr:</t>
  </si>
  <si>
    <t>Sm.odch.:</t>
  </si>
  <si>
    <t>5-tidenní výnosy</t>
  </si>
  <si>
    <t>Model používá 5-tidenní výnosy</t>
  </si>
  <si>
    <t xml:space="preserve">  = R^i</t>
  </si>
  <si>
    <t>Rozptyly:</t>
  </si>
  <si>
    <t xml:space="preserve">  = sigma^ii</t>
  </si>
  <si>
    <t>Zi*Kov.mat.:</t>
  </si>
</sst>
</file>

<file path=xl/styles.xml><?xml version="1.0" encoding="utf-8"?>
<styleSheet xmlns="http://schemas.openxmlformats.org/spreadsheetml/2006/main">
  <numFmts count="1">
    <numFmt numFmtId="166" formatCode="0.0000"/>
  </numFmts>
  <fonts count="5">
    <font>
      <sz val="10"/>
      <name val="Arial CE"/>
      <charset val="238"/>
    </font>
    <font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2" borderId="0" xfId="0" applyFill="1"/>
    <xf numFmtId="0" fontId="1" fillId="0" borderId="0" xfId="0" applyFont="1"/>
    <xf numFmtId="0" fontId="1" fillId="0" borderId="2" xfId="0" applyFont="1" applyBorder="1"/>
    <xf numFmtId="0" fontId="0" fillId="3" borderId="0" xfId="0" applyFill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0" fillId="4" borderId="0" xfId="0" applyFill="1"/>
    <xf numFmtId="0" fontId="0" fillId="5" borderId="0" xfId="0" applyFill="1"/>
    <xf numFmtId="0" fontId="0" fillId="0" borderId="3" xfId="0" applyBorder="1"/>
    <xf numFmtId="166" fontId="0" fillId="0" borderId="4" xfId="0" applyNumberFormat="1" applyBorder="1"/>
    <xf numFmtId="166" fontId="0" fillId="0" borderId="5" xfId="0" applyNumberFormat="1" applyBorder="1"/>
    <xf numFmtId="166" fontId="0" fillId="0" borderId="6" xfId="0" applyNumberFormat="1" applyBorder="1"/>
    <xf numFmtId="166" fontId="0" fillId="0" borderId="7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6" fontId="0" fillId="0" borderId="11" xfId="0" applyNumberFormat="1" applyBorder="1"/>
    <xf numFmtId="166" fontId="0" fillId="0" borderId="12" xfId="0" applyNumberFormat="1" applyBorder="1"/>
    <xf numFmtId="166" fontId="0" fillId="0" borderId="13" xfId="0" applyNumberFormat="1" applyBorder="1"/>
    <xf numFmtId="166" fontId="0" fillId="0" borderId="14" xfId="0" applyNumberFormat="1" applyBorder="1"/>
    <xf numFmtId="166" fontId="0" fillId="5" borderId="0" xfId="0" applyNumberFormat="1" applyFill="1"/>
    <xf numFmtId="166" fontId="0" fillId="6" borderId="12" xfId="0" applyNumberFormat="1" applyFill="1" applyBorder="1"/>
    <xf numFmtId="166" fontId="0" fillId="6" borderId="13" xfId="0" applyNumberFormat="1" applyFill="1" applyBorder="1"/>
    <xf numFmtId="166" fontId="0" fillId="6" borderId="14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Efektivní množina
</a:t>
            </a:r>
          </a:p>
        </c:rich>
      </c:tx>
      <c:layout>
        <c:manualLayout>
          <c:xMode val="edge"/>
          <c:yMode val="edge"/>
          <c:x val="0.36314879663461247"/>
          <c:y val="3.191493506240528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604667413792952"/>
          <c:y val="0.27127694803044489"/>
          <c:w val="0.74955342753646603"/>
          <c:h val="0.48670275970168053"/>
        </c:manualLayout>
      </c:layout>
      <c:scatterChart>
        <c:scatterStyle val="smoothMarker"/>
        <c:ser>
          <c:idx val="0"/>
          <c:order val="0"/>
          <c:tx>
            <c:strRef>
              <c:f>'Efektivní množina'!$C$26</c:f>
              <c:strCache>
                <c:ptCount val="1"/>
                <c:pt idx="0">
                  <c:v>Výnos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'Efektivní množina'!$B$27:$B$37</c:f>
              <c:numCache>
                <c:formatCode>General</c:formatCode>
                <c:ptCount val="11"/>
                <c:pt idx="0">
                  <c:v>9.2908397293812103E-2</c:v>
                </c:pt>
                <c:pt idx="1">
                  <c:v>8.6069141689801551E-2</c:v>
                </c:pt>
                <c:pt idx="2">
                  <c:v>6.4936997509227198E-2</c:v>
                </c:pt>
                <c:pt idx="3">
                  <c:v>6.3085073817703993E-2</c:v>
                </c:pt>
                <c:pt idx="4">
                  <c:v>7.0119374133447224E-2</c:v>
                </c:pt>
                <c:pt idx="5">
                  <c:v>8.1729949971519292E-2</c:v>
                </c:pt>
                <c:pt idx="6">
                  <c:v>9.6782103341410214E-2</c:v>
                </c:pt>
                <c:pt idx="7">
                  <c:v>0.13613325363856169</c:v>
                </c:pt>
                <c:pt idx="8">
                  <c:v>0.18988746800043874</c:v>
                </c:pt>
              </c:numCache>
            </c:numRef>
          </c:xVal>
          <c:yVal>
            <c:numRef>
              <c:f>'Efektivní množina'!$C$27:$C$37</c:f>
              <c:numCache>
                <c:formatCode>General</c:formatCode>
                <c:ptCount val="11"/>
                <c:pt idx="0">
                  <c:v>7.6348156570749687E-3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0.10366457421403083</c:v>
                </c:pt>
              </c:numCache>
            </c:numRef>
          </c:yVal>
          <c:smooth val="1"/>
        </c:ser>
        <c:axId val="79717120"/>
        <c:axId val="79719040"/>
      </c:scatterChart>
      <c:valAx>
        <c:axId val="79717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riziko </a:t>
                </a:r>
              </a:p>
            </c:rich>
          </c:tx>
          <c:layout>
            <c:manualLayout>
              <c:xMode val="edge"/>
              <c:yMode val="edge"/>
              <c:x val="0.50983944355105693"/>
              <c:y val="0.8750011362942781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9719040"/>
        <c:crosses val="autoZero"/>
        <c:crossBetween val="midCat"/>
      </c:valAx>
      <c:valAx>
        <c:axId val="79719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výnos R</a:t>
                </a:r>
              </a:p>
            </c:rich>
          </c:tx>
          <c:layout>
            <c:manualLayout>
              <c:xMode val="edge"/>
              <c:yMode val="edge"/>
              <c:x val="2.8622565251989158E-2"/>
              <c:y val="0.406915422045667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9717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25</xdr:row>
      <xdr:rowOff>47625</xdr:rowOff>
    </xdr:from>
    <xdr:to>
      <xdr:col>11</xdr:col>
      <xdr:colOff>323850</xdr:colOff>
      <xdr:row>47</xdr:row>
      <xdr:rowOff>66675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workbookViewId="0">
      <selection activeCell="M4" sqref="M4:P7"/>
    </sheetView>
  </sheetViews>
  <sheetFormatPr defaultRowHeight="12.75"/>
  <sheetData>
    <row r="1" spans="1:16">
      <c r="A1" s="8" t="s">
        <v>20</v>
      </c>
    </row>
    <row r="2" spans="1:16">
      <c r="B2" s="8"/>
    </row>
    <row r="3" spans="1:16">
      <c r="B3" s="10" t="s">
        <v>17</v>
      </c>
      <c r="H3" s="10" t="s">
        <v>23</v>
      </c>
      <c r="M3" t="s">
        <v>9</v>
      </c>
    </row>
    <row r="4" spans="1:16">
      <c r="B4" s="1" t="s">
        <v>0</v>
      </c>
      <c r="C4" s="1" t="s">
        <v>1</v>
      </c>
      <c r="D4" s="1" t="s">
        <v>2</v>
      </c>
      <c r="E4" s="1" t="s">
        <v>3</v>
      </c>
      <c r="H4" s="1" t="s">
        <v>0</v>
      </c>
      <c r="I4" s="1" t="s">
        <v>1</v>
      </c>
      <c r="J4" s="1" t="s">
        <v>2</v>
      </c>
      <c r="K4" s="1" t="s">
        <v>3</v>
      </c>
      <c r="M4" s="13">
        <f>COVAR(H10:H36,H10:H36)</f>
        <v>5.9762502944530102E-2</v>
      </c>
      <c r="N4" s="13">
        <f>COVAR(H10:H36,I10:I36)</f>
        <v>7.0028539899089463E-3</v>
      </c>
      <c r="O4" s="13">
        <f>COVAR(H10:H36,J10:J36)</f>
        <v>1.6882892180465174E-2</v>
      </c>
      <c r="P4" s="13">
        <f>COVAR(H10:H36,K10:K36)</f>
        <v>8.0129923682975123E-3</v>
      </c>
    </row>
    <row r="5" spans="1:16">
      <c r="A5">
        <v>1</v>
      </c>
      <c r="B5" s="2">
        <v>221</v>
      </c>
      <c r="C5" s="3">
        <v>1010</v>
      </c>
      <c r="D5" s="3">
        <v>187</v>
      </c>
      <c r="E5">
        <v>175</v>
      </c>
      <c r="M5" s="13">
        <f>COVAR($I$10:$I$36,$H$10:$H$36)</f>
        <v>7.0028539899089463E-3</v>
      </c>
      <c r="N5" s="13">
        <f>COVAR($I$10:$I$36,$I$10:$I$36)</f>
        <v>5.1305565541697818E-3</v>
      </c>
      <c r="O5" s="13">
        <f>COVAR($I$10:$I$36,$J$10:$J$36)</f>
        <v>4.972665628580601E-3</v>
      </c>
      <c r="P5" s="13">
        <f>COVAR($I$10:$I$36,$K$10:$K$36)</f>
        <v>1.3151868547859355E-3</v>
      </c>
    </row>
    <row r="6" spans="1:16">
      <c r="A6">
        <v>2</v>
      </c>
      <c r="B6" s="3">
        <v>208</v>
      </c>
      <c r="C6" s="3">
        <v>960</v>
      </c>
      <c r="D6" s="3">
        <v>197</v>
      </c>
      <c r="E6">
        <v>199</v>
      </c>
      <c r="M6" s="13">
        <f>COVAR($J$10:$J$36,$H$10:$H$36)</f>
        <v>1.6882892180465174E-2</v>
      </c>
      <c r="N6" s="13">
        <f>COVAR($J$10:$J$36,$I$10:$I$36)</f>
        <v>4.972665628580601E-3</v>
      </c>
      <c r="O6" s="13">
        <f>COVAR($J$10:$J$36,$J$10:$J$36)</f>
        <v>3.6057250503617647E-2</v>
      </c>
      <c r="P6" s="13">
        <f>COVAR($J$10:$J$36,$K$10:$K$36)</f>
        <v>3.1902210587892274E-3</v>
      </c>
    </row>
    <row r="7" spans="1:16">
      <c r="A7">
        <v>3</v>
      </c>
      <c r="B7" s="3">
        <v>290</v>
      </c>
      <c r="C7" s="3">
        <v>1000</v>
      </c>
      <c r="D7" s="3">
        <v>202</v>
      </c>
      <c r="E7">
        <v>225</v>
      </c>
      <c r="M7" s="13">
        <f>COVAR($K$10:$K$36,$H$10:$H$36)</f>
        <v>8.0129923682975123E-3</v>
      </c>
      <c r="N7" s="13">
        <f>COVAR($K$10:$K$36,$I$10:$I$36)</f>
        <v>1.3151868547859355E-3</v>
      </c>
      <c r="O7" s="13">
        <f>COVAR($K$10:$K$36,$J$10:$J$36)</f>
        <v>3.1902210587892274E-3</v>
      </c>
      <c r="P7" s="13">
        <f>COVAR($K$10:$K$36,$K$10:$K$36)</f>
        <v>8.6319556541561027E-3</v>
      </c>
    </row>
    <row r="8" spans="1:16">
      <c r="A8">
        <v>4</v>
      </c>
      <c r="B8" s="3">
        <v>301</v>
      </c>
      <c r="C8" s="3">
        <v>1070</v>
      </c>
      <c r="D8" s="3">
        <v>200</v>
      </c>
      <c r="E8">
        <v>230</v>
      </c>
    </row>
    <row r="9" spans="1:16">
      <c r="A9">
        <v>5</v>
      </c>
      <c r="B9" s="3">
        <v>302</v>
      </c>
      <c r="C9" s="3">
        <v>1140</v>
      </c>
      <c r="D9" s="3">
        <v>211</v>
      </c>
      <c r="E9">
        <v>206</v>
      </c>
    </row>
    <row r="10" spans="1:16">
      <c r="A10">
        <v>6</v>
      </c>
      <c r="B10" s="3">
        <v>240</v>
      </c>
      <c r="C10" s="3">
        <v>1070</v>
      </c>
      <c r="D10" s="3">
        <v>205</v>
      </c>
      <c r="E10">
        <v>224</v>
      </c>
      <c r="H10">
        <f t="shared" ref="H10:H36" si="0">(B10-B5)/B5</f>
        <v>8.5972850678733032E-2</v>
      </c>
      <c r="I10">
        <f t="shared" ref="I10:I36" si="1">(C10-C5)/C5</f>
        <v>5.9405940594059403E-2</v>
      </c>
      <c r="J10">
        <f t="shared" ref="J10:J36" si="2">(D10-D5)/D5</f>
        <v>9.6256684491978606E-2</v>
      </c>
      <c r="K10">
        <f t="shared" ref="K10:K36" si="3">(E10-E5)/E5</f>
        <v>0.28000000000000003</v>
      </c>
    </row>
    <row r="11" spans="1:16">
      <c r="A11">
        <v>7</v>
      </c>
      <c r="B11" s="3">
        <v>331</v>
      </c>
      <c r="C11" s="3">
        <v>1260</v>
      </c>
      <c r="D11" s="3">
        <v>240</v>
      </c>
      <c r="E11">
        <v>207</v>
      </c>
      <c r="H11">
        <f t="shared" si="0"/>
        <v>0.59134615384615385</v>
      </c>
      <c r="I11">
        <f t="shared" si="1"/>
        <v>0.3125</v>
      </c>
      <c r="J11">
        <f t="shared" si="2"/>
        <v>0.21827411167512689</v>
      </c>
      <c r="K11">
        <f t="shared" si="3"/>
        <v>4.0201005025125629E-2</v>
      </c>
    </row>
    <row r="12" spans="1:16">
      <c r="A12">
        <v>8</v>
      </c>
      <c r="B12" s="3">
        <v>355</v>
      </c>
      <c r="C12" s="3">
        <v>1140</v>
      </c>
      <c r="D12" s="3">
        <v>253</v>
      </c>
      <c r="E12">
        <v>220</v>
      </c>
      <c r="H12">
        <f t="shared" si="0"/>
        <v>0.22413793103448276</v>
      </c>
      <c r="I12">
        <f t="shared" si="1"/>
        <v>0.14000000000000001</v>
      </c>
      <c r="J12">
        <f t="shared" si="2"/>
        <v>0.25247524752475248</v>
      </c>
      <c r="K12">
        <f t="shared" si="3"/>
        <v>-2.2222222222222223E-2</v>
      </c>
    </row>
    <row r="13" spans="1:16">
      <c r="A13">
        <v>9</v>
      </c>
      <c r="B13">
        <v>325</v>
      </c>
      <c r="C13">
        <v>1180</v>
      </c>
      <c r="D13">
        <v>266</v>
      </c>
      <c r="E13">
        <v>229</v>
      </c>
      <c r="H13">
        <f t="shared" si="0"/>
        <v>7.9734219269102985E-2</v>
      </c>
      <c r="I13">
        <f t="shared" si="1"/>
        <v>0.10280373831775701</v>
      </c>
      <c r="J13">
        <f t="shared" si="2"/>
        <v>0.33</v>
      </c>
      <c r="K13">
        <f t="shared" si="3"/>
        <v>-4.3478260869565218E-3</v>
      </c>
    </row>
    <row r="14" spans="1:16">
      <c r="A14">
        <v>10</v>
      </c>
      <c r="B14">
        <v>301</v>
      </c>
      <c r="C14">
        <v>1205</v>
      </c>
      <c r="D14">
        <v>290</v>
      </c>
      <c r="E14">
        <v>220</v>
      </c>
      <c r="H14">
        <f t="shared" si="0"/>
        <v>-3.3112582781456954E-3</v>
      </c>
      <c r="I14">
        <f t="shared" si="1"/>
        <v>5.701754385964912E-2</v>
      </c>
      <c r="J14">
        <f t="shared" si="2"/>
        <v>0.37440758293838861</v>
      </c>
      <c r="K14">
        <f t="shared" si="3"/>
        <v>6.7961165048543687E-2</v>
      </c>
    </row>
    <row r="15" spans="1:16">
      <c r="A15">
        <v>11</v>
      </c>
      <c r="B15">
        <v>315</v>
      </c>
      <c r="C15">
        <v>1220</v>
      </c>
      <c r="D15">
        <v>263</v>
      </c>
      <c r="E15">
        <v>224</v>
      </c>
      <c r="H15">
        <f t="shared" si="0"/>
        <v>0.3125</v>
      </c>
      <c r="I15">
        <f t="shared" si="1"/>
        <v>0.14018691588785046</v>
      </c>
      <c r="J15">
        <f t="shared" si="2"/>
        <v>0.28292682926829266</v>
      </c>
      <c r="K15">
        <f t="shared" si="3"/>
        <v>0</v>
      </c>
    </row>
    <row r="16" spans="1:16">
      <c r="A16">
        <v>12</v>
      </c>
      <c r="B16">
        <v>227</v>
      </c>
      <c r="C16">
        <v>1215</v>
      </c>
      <c r="D16">
        <v>277</v>
      </c>
      <c r="E16">
        <v>198</v>
      </c>
      <c r="H16">
        <f t="shared" si="0"/>
        <v>-0.31419939577039274</v>
      </c>
      <c r="I16">
        <f t="shared" si="1"/>
        <v>-3.5714285714285712E-2</v>
      </c>
      <c r="J16">
        <f t="shared" si="2"/>
        <v>0.15416666666666667</v>
      </c>
      <c r="K16">
        <f t="shared" si="3"/>
        <v>-4.3478260869565216E-2</v>
      </c>
    </row>
    <row r="17" spans="1:11">
      <c r="A17">
        <v>13</v>
      </c>
      <c r="B17">
        <v>230</v>
      </c>
      <c r="C17">
        <v>1210</v>
      </c>
      <c r="D17">
        <v>288</v>
      </c>
      <c r="E17">
        <v>198</v>
      </c>
      <c r="H17">
        <f t="shared" si="0"/>
        <v>-0.352112676056338</v>
      </c>
      <c r="I17">
        <f t="shared" si="1"/>
        <v>6.1403508771929821E-2</v>
      </c>
      <c r="J17">
        <f t="shared" si="2"/>
        <v>0.13833992094861661</v>
      </c>
      <c r="K17">
        <f t="shared" si="3"/>
        <v>-0.1</v>
      </c>
    </row>
    <row r="18" spans="1:11">
      <c r="A18">
        <v>14</v>
      </c>
      <c r="B18">
        <v>263</v>
      </c>
      <c r="C18">
        <v>1200</v>
      </c>
      <c r="D18">
        <v>316</v>
      </c>
      <c r="E18">
        <v>204</v>
      </c>
      <c r="H18">
        <f t="shared" si="0"/>
        <v>-0.19076923076923077</v>
      </c>
      <c r="I18">
        <f t="shared" si="1"/>
        <v>1.6949152542372881E-2</v>
      </c>
      <c r="J18">
        <f t="shared" si="2"/>
        <v>0.18796992481203006</v>
      </c>
      <c r="K18">
        <f t="shared" si="3"/>
        <v>-0.1091703056768559</v>
      </c>
    </row>
    <row r="19" spans="1:11">
      <c r="A19">
        <v>15</v>
      </c>
      <c r="B19">
        <v>227</v>
      </c>
      <c r="C19">
        <v>1240</v>
      </c>
      <c r="D19">
        <v>306</v>
      </c>
      <c r="E19">
        <v>203</v>
      </c>
      <c r="H19">
        <f t="shared" si="0"/>
        <v>-0.24584717607973422</v>
      </c>
      <c r="I19">
        <f t="shared" si="1"/>
        <v>2.9045643153526972E-2</v>
      </c>
      <c r="J19">
        <f t="shared" si="2"/>
        <v>5.5172413793103448E-2</v>
      </c>
      <c r="K19">
        <f t="shared" si="3"/>
        <v>-7.7272727272727271E-2</v>
      </c>
    </row>
    <row r="20" spans="1:11">
      <c r="A20">
        <v>16</v>
      </c>
      <c r="B20">
        <v>220</v>
      </c>
      <c r="C20">
        <v>1205</v>
      </c>
      <c r="D20">
        <v>311</v>
      </c>
      <c r="E20">
        <v>205</v>
      </c>
      <c r="H20">
        <f t="shared" si="0"/>
        <v>-0.30158730158730157</v>
      </c>
      <c r="I20">
        <f t="shared" si="1"/>
        <v>-1.2295081967213115E-2</v>
      </c>
      <c r="J20">
        <f t="shared" si="2"/>
        <v>0.18250950570342206</v>
      </c>
      <c r="K20">
        <f t="shared" si="3"/>
        <v>-8.4821428571428575E-2</v>
      </c>
    </row>
    <row r="21" spans="1:11">
      <c r="A21">
        <v>17</v>
      </c>
      <c r="B21">
        <v>216</v>
      </c>
      <c r="C21">
        <v>1235</v>
      </c>
      <c r="D21">
        <v>306</v>
      </c>
      <c r="E21">
        <v>198</v>
      </c>
      <c r="H21">
        <f t="shared" si="0"/>
        <v>-4.8458149779735685E-2</v>
      </c>
      <c r="I21">
        <f t="shared" si="1"/>
        <v>1.646090534979424E-2</v>
      </c>
      <c r="J21">
        <f t="shared" si="2"/>
        <v>0.10469314079422383</v>
      </c>
      <c r="K21">
        <f t="shared" si="3"/>
        <v>0</v>
      </c>
    </row>
    <row r="22" spans="1:11">
      <c r="A22">
        <v>18</v>
      </c>
      <c r="B22">
        <v>247</v>
      </c>
      <c r="C22">
        <v>1255</v>
      </c>
      <c r="D22">
        <v>310</v>
      </c>
      <c r="E22">
        <v>203</v>
      </c>
      <c r="H22">
        <f t="shared" si="0"/>
        <v>7.3913043478260873E-2</v>
      </c>
      <c r="I22">
        <f t="shared" si="1"/>
        <v>3.71900826446281E-2</v>
      </c>
      <c r="J22">
        <f t="shared" si="2"/>
        <v>7.6388888888888895E-2</v>
      </c>
      <c r="K22">
        <f t="shared" si="3"/>
        <v>2.5252525252525252E-2</v>
      </c>
    </row>
    <row r="23" spans="1:11">
      <c r="A23">
        <v>19</v>
      </c>
      <c r="B23">
        <v>240</v>
      </c>
      <c r="C23">
        <v>1230</v>
      </c>
      <c r="D23">
        <v>308</v>
      </c>
      <c r="E23">
        <v>202</v>
      </c>
      <c r="H23">
        <f t="shared" si="0"/>
        <v>-8.7452471482889732E-2</v>
      </c>
      <c r="I23">
        <f t="shared" si="1"/>
        <v>2.5000000000000001E-2</v>
      </c>
      <c r="J23">
        <f t="shared" si="2"/>
        <v>-2.5316455696202531E-2</v>
      </c>
      <c r="K23">
        <f t="shared" si="3"/>
        <v>-9.8039215686274508E-3</v>
      </c>
    </row>
    <row r="24" spans="1:11">
      <c r="A24">
        <v>20</v>
      </c>
      <c r="B24">
        <v>235</v>
      </c>
      <c r="C24">
        <v>1240</v>
      </c>
      <c r="D24">
        <v>215</v>
      </c>
      <c r="E24">
        <v>200</v>
      </c>
      <c r="H24">
        <f t="shared" si="0"/>
        <v>3.5242290748898682E-2</v>
      </c>
      <c r="I24">
        <f t="shared" si="1"/>
        <v>0</v>
      </c>
      <c r="J24">
        <f t="shared" si="2"/>
        <v>-0.29738562091503268</v>
      </c>
      <c r="K24">
        <f t="shared" si="3"/>
        <v>-1.4778325123152709E-2</v>
      </c>
    </row>
    <row r="25" spans="1:11">
      <c r="A25">
        <v>21</v>
      </c>
      <c r="B25">
        <v>230</v>
      </c>
      <c r="C25">
        <v>1195</v>
      </c>
      <c r="D25">
        <v>225</v>
      </c>
      <c r="E25">
        <v>202</v>
      </c>
      <c r="H25">
        <f t="shared" si="0"/>
        <v>4.5454545454545456E-2</v>
      </c>
      <c r="I25">
        <f t="shared" si="1"/>
        <v>-8.2987551867219917E-3</v>
      </c>
      <c r="J25">
        <f t="shared" si="2"/>
        <v>-0.27652733118971062</v>
      </c>
      <c r="K25">
        <f t="shared" si="3"/>
        <v>-1.4634146341463415E-2</v>
      </c>
    </row>
    <row r="26" spans="1:11">
      <c r="A26">
        <v>22</v>
      </c>
      <c r="B26">
        <v>205</v>
      </c>
      <c r="C26">
        <v>1235</v>
      </c>
      <c r="D26">
        <v>242</v>
      </c>
      <c r="E26">
        <v>195</v>
      </c>
      <c r="H26">
        <f t="shared" si="0"/>
        <v>-5.0925925925925923E-2</v>
      </c>
      <c r="I26">
        <f t="shared" si="1"/>
        <v>0</v>
      </c>
      <c r="J26">
        <f t="shared" si="2"/>
        <v>-0.20915032679738563</v>
      </c>
      <c r="K26">
        <f t="shared" si="3"/>
        <v>-1.5151515151515152E-2</v>
      </c>
    </row>
    <row r="27" spans="1:11">
      <c r="A27">
        <v>23</v>
      </c>
      <c r="B27">
        <v>205</v>
      </c>
      <c r="C27">
        <v>1220</v>
      </c>
      <c r="D27">
        <v>238</v>
      </c>
      <c r="E27">
        <v>187</v>
      </c>
      <c r="H27">
        <f t="shared" si="0"/>
        <v>-0.17004048582995951</v>
      </c>
      <c r="I27">
        <f t="shared" si="1"/>
        <v>-2.7888446215139442E-2</v>
      </c>
      <c r="J27">
        <f t="shared" si="2"/>
        <v>-0.23225806451612904</v>
      </c>
      <c r="K27">
        <f t="shared" si="3"/>
        <v>-7.8817733990147784E-2</v>
      </c>
    </row>
    <row r="28" spans="1:11">
      <c r="A28">
        <v>24</v>
      </c>
      <c r="B28">
        <v>236</v>
      </c>
      <c r="C28">
        <v>1210</v>
      </c>
      <c r="D28">
        <v>239</v>
      </c>
      <c r="E28">
        <v>190</v>
      </c>
      <c r="H28">
        <f t="shared" si="0"/>
        <v>-1.6666666666666666E-2</v>
      </c>
      <c r="I28">
        <f t="shared" si="1"/>
        <v>-1.6260162601626018E-2</v>
      </c>
      <c r="J28">
        <f t="shared" si="2"/>
        <v>-0.22402597402597402</v>
      </c>
      <c r="K28">
        <f t="shared" si="3"/>
        <v>-5.9405940594059403E-2</v>
      </c>
    </row>
    <row r="29" spans="1:11">
      <c r="A29">
        <v>25</v>
      </c>
      <c r="B29">
        <v>256</v>
      </c>
      <c r="C29">
        <v>1195</v>
      </c>
      <c r="D29">
        <v>231</v>
      </c>
      <c r="E29">
        <v>194</v>
      </c>
      <c r="H29">
        <f t="shared" si="0"/>
        <v>8.9361702127659579E-2</v>
      </c>
      <c r="I29">
        <f t="shared" si="1"/>
        <v>-3.6290322580645164E-2</v>
      </c>
      <c r="J29">
        <f t="shared" si="2"/>
        <v>7.441860465116279E-2</v>
      </c>
      <c r="K29">
        <f t="shared" si="3"/>
        <v>-0.03</v>
      </c>
    </row>
    <row r="30" spans="1:11">
      <c r="A30">
        <v>26</v>
      </c>
      <c r="B30">
        <v>290</v>
      </c>
      <c r="C30">
        <v>1206</v>
      </c>
      <c r="D30">
        <v>285</v>
      </c>
      <c r="E30">
        <v>184</v>
      </c>
      <c r="H30">
        <f t="shared" si="0"/>
        <v>0.2608695652173913</v>
      </c>
      <c r="I30">
        <f t="shared" si="1"/>
        <v>9.2050209205020925E-3</v>
      </c>
      <c r="J30">
        <f t="shared" si="2"/>
        <v>0.26666666666666666</v>
      </c>
      <c r="K30">
        <f t="shared" si="3"/>
        <v>-8.9108910891089105E-2</v>
      </c>
    </row>
    <row r="31" spans="1:11">
      <c r="A31">
        <v>27</v>
      </c>
      <c r="B31">
        <v>294</v>
      </c>
      <c r="C31">
        <v>1205</v>
      </c>
      <c r="D31">
        <v>298</v>
      </c>
      <c r="E31">
        <v>187</v>
      </c>
      <c r="H31">
        <f t="shared" si="0"/>
        <v>0.43414634146341463</v>
      </c>
      <c r="I31">
        <f t="shared" si="1"/>
        <v>-2.4291497975708502E-2</v>
      </c>
      <c r="J31">
        <f t="shared" si="2"/>
        <v>0.23140495867768596</v>
      </c>
      <c r="K31">
        <f t="shared" si="3"/>
        <v>-4.1025641025641026E-2</v>
      </c>
    </row>
    <row r="32" spans="1:11">
      <c r="A32">
        <v>28</v>
      </c>
      <c r="B32">
        <v>298</v>
      </c>
      <c r="C32">
        <v>1205</v>
      </c>
      <c r="D32">
        <v>291</v>
      </c>
      <c r="E32">
        <v>192</v>
      </c>
      <c r="H32">
        <f t="shared" si="0"/>
        <v>0.45365853658536587</v>
      </c>
      <c r="I32">
        <f t="shared" si="1"/>
        <v>-1.2295081967213115E-2</v>
      </c>
      <c r="J32">
        <f t="shared" si="2"/>
        <v>0.22268907563025211</v>
      </c>
      <c r="K32">
        <f t="shared" si="3"/>
        <v>2.6737967914438502E-2</v>
      </c>
    </row>
    <row r="33" spans="1:12">
      <c r="A33">
        <v>29</v>
      </c>
      <c r="B33">
        <v>322</v>
      </c>
      <c r="C33">
        <v>1208</v>
      </c>
      <c r="D33">
        <v>296</v>
      </c>
      <c r="E33">
        <v>207</v>
      </c>
      <c r="H33">
        <f t="shared" si="0"/>
        <v>0.36440677966101692</v>
      </c>
      <c r="I33">
        <f t="shared" si="1"/>
        <v>-1.652892561983471E-3</v>
      </c>
      <c r="J33">
        <f t="shared" si="2"/>
        <v>0.2384937238493724</v>
      </c>
      <c r="K33">
        <f t="shared" si="3"/>
        <v>8.9473684210526316E-2</v>
      </c>
    </row>
    <row r="34" spans="1:12">
      <c r="A34">
        <v>30</v>
      </c>
      <c r="B34">
        <v>353</v>
      </c>
      <c r="C34">
        <v>1204</v>
      </c>
      <c r="D34">
        <v>303</v>
      </c>
      <c r="E34">
        <v>210</v>
      </c>
      <c r="H34">
        <f t="shared" si="0"/>
        <v>0.37890625</v>
      </c>
      <c r="I34">
        <f t="shared" si="1"/>
        <v>7.5313807531380752E-3</v>
      </c>
      <c r="J34">
        <f t="shared" si="2"/>
        <v>0.31168831168831168</v>
      </c>
      <c r="K34">
        <f t="shared" si="3"/>
        <v>8.247422680412371E-2</v>
      </c>
    </row>
    <row r="35" spans="1:12">
      <c r="A35">
        <v>31</v>
      </c>
      <c r="B35">
        <v>320</v>
      </c>
      <c r="C35">
        <v>1234</v>
      </c>
      <c r="D35">
        <v>326</v>
      </c>
      <c r="E35">
        <v>219</v>
      </c>
      <c r="H35">
        <f t="shared" si="0"/>
        <v>0.10344827586206896</v>
      </c>
      <c r="I35">
        <f t="shared" si="1"/>
        <v>2.3217247097844111E-2</v>
      </c>
      <c r="J35">
        <f t="shared" si="2"/>
        <v>0.14385964912280702</v>
      </c>
      <c r="K35">
        <f t="shared" si="3"/>
        <v>0.19021739130434784</v>
      </c>
    </row>
    <row r="36" spans="1:12">
      <c r="A36">
        <v>32</v>
      </c>
      <c r="B36">
        <v>301</v>
      </c>
      <c r="C36">
        <v>1271</v>
      </c>
      <c r="D36">
        <v>334</v>
      </c>
      <c r="E36">
        <v>224</v>
      </c>
      <c r="H36">
        <f t="shared" si="0"/>
        <v>2.3809523809523808E-2</v>
      </c>
      <c r="I36">
        <f t="shared" si="1"/>
        <v>5.4771784232365145E-2</v>
      </c>
      <c r="J36">
        <f t="shared" si="2"/>
        <v>0.12080536912751678</v>
      </c>
      <c r="K36">
        <f t="shared" si="3"/>
        <v>0.19786096256684493</v>
      </c>
    </row>
    <row r="37" spans="1:12">
      <c r="A37" t="s">
        <v>21</v>
      </c>
      <c r="B37" s="4">
        <f>AVERAGE(B5:B36)</f>
        <v>268.875</v>
      </c>
      <c r="C37" s="4">
        <f>AVERAGE(C5:C36)</f>
        <v>1183.53125</v>
      </c>
      <c r="D37" s="4">
        <f>AVERAGE(D5:D36)</f>
        <v>264.34375</v>
      </c>
      <c r="E37" s="4">
        <f>AVERAGE(E5:E36)</f>
        <v>205.03125</v>
      </c>
      <c r="G37" t="s">
        <v>4</v>
      </c>
      <c r="H37" s="12">
        <f>AVERAGE(H9:H35)</f>
        <v>6.7374144123106702E-2</v>
      </c>
      <c r="I37" s="12">
        <f>AVERAGE(I9:I35)</f>
        <v>3.3189636658558307E-2</v>
      </c>
      <c r="J37" s="12">
        <f>AVERAGE(J9:J35)</f>
        <v>0.10300531287120444</v>
      </c>
      <c r="K37" s="12">
        <f>AVERAGE(K9:K35)</f>
        <v>3.1842539131458583E-4</v>
      </c>
      <c r="L37" t="s">
        <v>25</v>
      </c>
    </row>
    <row r="38" spans="1:12">
      <c r="A38" t="s">
        <v>22</v>
      </c>
      <c r="B38" s="11">
        <f>STDEVP(B5:B36)</f>
        <v>45.442099148256787</v>
      </c>
      <c r="C38" s="11">
        <f>STDEVP(C5:C36)</f>
        <v>76.502444558572762</v>
      </c>
      <c r="D38" s="11">
        <f>STDEVP(D5:D36)</f>
        <v>43.182468502130583</v>
      </c>
      <c r="E38" s="11">
        <f>STDEVP(E5:E36)</f>
        <v>13.92274302849478</v>
      </c>
      <c r="G38" t="s">
        <v>26</v>
      </c>
      <c r="H38" s="11">
        <f>VARP(H10:H36)</f>
        <v>5.9762502944530102E-2</v>
      </c>
      <c r="I38" s="11">
        <f>VARP(I10:I36)</f>
        <v>5.13055655416978E-3</v>
      </c>
      <c r="J38" s="11">
        <f>VARP(J10:J36)</f>
        <v>3.6057250503617647E-2</v>
      </c>
      <c r="K38" s="11">
        <f>VARP(K10:K36)</f>
        <v>8.6319556541561062E-3</v>
      </c>
      <c r="L38" t="s">
        <v>27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240" verticalDpi="144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/>
  </sheetViews>
  <sheetFormatPr defaultRowHeight="12.75"/>
  <cols>
    <col min="3" max="6" width="10.5703125" bestFit="1" customWidth="1"/>
  </cols>
  <sheetData>
    <row r="1" spans="1:10">
      <c r="A1" s="8" t="s">
        <v>19</v>
      </c>
    </row>
    <row r="3" spans="1:10">
      <c r="A3" t="s">
        <v>24</v>
      </c>
    </row>
    <row r="8" spans="1:10">
      <c r="A8" t="s">
        <v>4</v>
      </c>
      <c r="C8" s="26">
        <v>6.5760639667048079E-2</v>
      </c>
      <c r="D8" s="26">
        <v>3.3988975457588194E-2</v>
      </c>
      <c r="E8" s="26">
        <v>0.10366457421403083</v>
      </c>
      <c r="F8" s="26">
        <v>7.6348156570749687E-3</v>
      </c>
      <c r="I8" t="s">
        <v>7</v>
      </c>
      <c r="J8" s="5">
        <f>SUMPRODUCT(C8:F8,C17:F17)</f>
        <v>0.10366457421403083</v>
      </c>
    </row>
    <row r="10" spans="1:10" ht="13.5" thickBot="1"/>
    <row r="11" spans="1:10" ht="13.5" thickBot="1">
      <c r="A11" t="s">
        <v>14</v>
      </c>
      <c r="C11" s="14">
        <v>5.9762502944530102E-2</v>
      </c>
      <c r="D11" s="15">
        <v>7.0028539899089463E-3</v>
      </c>
      <c r="E11" s="15">
        <v>1.6882892180465174E-2</v>
      </c>
      <c r="F11" s="16">
        <v>8.0129923682975123E-3</v>
      </c>
      <c r="I11" t="s">
        <v>8</v>
      </c>
      <c r="J11" s="6">
        <f>SQRT(SUMPRODUCT(C23:F23,C17:F17))</f>
        <v>0.18988746800043874</v>
      </c>
    </row>
    <row r="12" spans="1:10">
      <c r="C12" s="17">
        <v>7.0028539899089463E-3</v>
      </c>
      <c r="D12" s="18">
        <v>5.1305565541697818E-3</v>
      </c>
      <c r="E12" s="18">
        <v>4.972665628580601E-3</v>
      </c>
      <c r="F12" s="19">
        <v>1.3151868547859355E-3</v>
      </c>
    </row>
    <row r="13" spans="1:10">
      <c r="C13" s="17">
        <v>1.6882892180465174E-2</v>
      </c>
      <c r="D13" s="18">
        <v>4.972665628580601E-3</v>
      </c>
      <c r="E13" s="18">
        <v>3.6057250503617647E-2</v>
      </c>
      <c r="F13" s="19">
        <v>3.1902210587892274E-3</v>
      </c>
    </row>
    <row r="14" spans="1:10" ht="13.5" thickBot="1">
      <c r="C14" s="20">
        <v>8.0129923682975123E-3</v>
      </c>
      <c r="D14" s="21">
        <v>1.3151868547859355E-3</v>
      </c>
      <c r="E14" s="21">
        <v>3.1902210587892274E-3</v>
      </c>
      <c r="F14" s="22">
        <v>8.6319556541561027E-3</v>
      </c>
    </row>
    <row r="16" spans="1:10" ht="13.5" thickBot="1"/>
    <row r="17" spans="1:10" ht="13.5" thickBot="1">
      <c r="A17" t="s">
        <v>5</v>
      </c>
      <c r="C17" s="27">
        <v>0</v>
      </c>
      <c r="D17" s="28">
        <v>0</v>
      </c>
      <c r="E17" s="28">
        <v>1</v>
      </c>
      <c r="F17" s="29">
        <v>0</v>
      </c>
      <c r="G17" t="s">
        <v>6</v>
      </c>
      <c r="H17">
        <f>SUM(C17:F17)</f>
        <v>1</v>
      </c>
      <c r="I17" t="s">
        <v>18</v>
      </c>
      <c r="J17" s="4">
        <v>1</v>
      </c>
    </row>
    <row r="19" spans="1:10">
      <c r="A19" t="s">
        <v>11</v>
      </c>
      <c r="C19" s="4">
        <v>0</v>
      </c>
      <c r="D19" s="4">
        <v>0</v>
      </c>
      <c r="E19" s="4">
        <v>0</v>
      </c>
      <c r="F19" s="4">
        <v>0</v>
      </c>
    </row>
    <row r="20" spans="1:10">
      <c r="A20" t="s">
        <v>15</v>
      </c>
    </row>
    <row r="21" spans="1:10">
      <c r="A21" t="s">
        <v>16</v>
      </c>
    </row>
    <row r="22" spans="1:10" ht="13.5" thickBot="1"/>
    <row r="23" spans="1:10" ht="13.5" thickBot="1">
      <c r="A23" t="s">
        <v>28</v>
      </c>
      <c r="C23" s="23">
        <f t="array" ref="C23:F23">MMULT(C17:F17,C11:F14)</f>
        <v>1.6882892180465174E-2</v>
      </c>
      <c r="D23" s="24">
        <v>4.972665628580601E-3</v>
      </c>
      <c r="E23" s="24">
        <v>3.6057250503617647E-2</v>
      </c>
      <c r="F23" s="25">
        <v>3.1902210587892274E-3</v>
      </c>
    </row>
    <row r="26" spans="1:10">
      <c r="A26" s="7" t="s">
        <v>12</v>
      </c>
      <c r="B26" s="7" t="s">
        <v>13</v>
      </c>
      <c r="C26" s="7" t="s">
        <v>10</v>
      </c>
    </row>
    <row r="27" spans="1:10">
      <c r="B27">
        <v>9.2908397293812103E-2</v>
      </c>
      <c r="C27">
        <v>7.6348156570749687E-3</v>
      </c>
    </row>
    <row r="28" spans="1:10">
      <c r="B28">
        <v>8.6069141689801551E-2</v>
      </c>
      <c r="C28">
        <v>0.01</v>
      </c>
    </row>
    <row r="29" spans="1:10">
      <c r="B29" s="9">
        <v>6.4936997509227198E-2</v>
      </c>
      <c r="C29">
        <v>0.02</v>
      </c>
    </row>
    <row r="30" spans="1:10">
      <c r="B30" s="9">
        <v>6.3085073817703993E-2</v>
      </c>
      <c r="C30">
        <v>0.03</v>
      </c>
    </row>
    <row r="31" spans="1:10">
      <c r="B31" s="9">
        <v>7.0119374133447224E-2</v>
      </c>
      <c r="C31">
        <v>0.04</v>
      </c>
    </row>
    <row r="32" spans="1:10">
      <c r="B32" s="9">
        <v>8.1729949971519292E-2</v>
      </c>
      <c r="C32">
        <v>0.05</v>
      </c>
    </row>
    <row r="33" spans="2:3">
      <c r="B33" s="9">
        <v>9.6782103341410214E-2</v>
      </c>
      <c r="C33">
        <v>0.06</v>
      </c>
    </row>
    <row r="34" spans="2:3">
      <c r="B34">
        <v>0.13613325363856169</v>
      </c>
      <c r="C34">
        <v>0.08</v>
      </c>
    </row>
    <row r="35" spans="2:3">
      <c r="B35">
        <v>0.18988746800043874</v>
      </c>
      <c r="C35">
        <v>0.10366457421403083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Efektivní množina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Ramíkovi</dc:creator>
  <cp:lastModifiedBy>Jaroslav</cp:lastModifiedBy>
  <dcterms:created xsi:type="dcterms:W3CDTF">1999-08-21T16:22:53Z</dcterms:created>
  <dcterms:modified xsi:type="dcterms:W3CDTF">2013-12-01T21:34:30Z</dcterms:modified>
</cp:coreProperties>
</file>