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sim0002\Dropbox\OPF\Výuka\FinMezPod\"/>
    </mc:Choice>
  </mc:AlternateContent>
  <xr:revisionPtr revIDLastSave="0" documentId="13_ncr:1_{98E39C64-98A2-41DB-B42F-B6FAFC536E17}" xr6:coauthVersionLast="36" xr6:coauthVersionMax="36" xr10:uidLastSave="{00000000-0000-0000-0000-000000000000}"/>
  <bookViews>
    <workbookView xWindow="0" yWindow="0" windowWidth="23040" windowHeight="9375" activeTab="4" xr2:uid="{00000000-000D-0000-FFFF-FFFF00000000}"/>
  </bookViews>
  <sheets>
    <sheet name="1." sheetId="3" r:id="rId1"/>
    <sheet name="2." sheetId="2" r:id="rId2"/>
    <sheet name="3." sheetId="7" r:id="rId3"/>
    <sheet name="4." sheetId="8" r:id="rId4"/>
    <sheet name="5." sheetId="6" r:id="rId5"/>
  </sheets>
  <externalReferences>
    <externalReference r:id="rId6"/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8" l="1"/>
  <c r="F12" i="8"/>
  <c r="N12" i="8"/>
  <c r="B19" i="8"/>
  <c r="C19" i="8"/>
  <c r="B20" i="8"/>
  <c r="C20" i="8"/>
  <c r="B21" i="8"/>
  <c r="C21" i="8"/>
  <c r="B22" i="8"/>
  <c r="C22" i="8"/>
  <c r="B23" i="8"/>
  <c r="C23" i="8"/>
  <c r="C16" i="7"/>
  <c r="E16" i="7"/>
  <c r="H26" i="7"/>
  <c r="B33" i="7"/>
  <c r="C33" i="7"/>
  <c r="B34" i="7"/>
  <c r="C34" i="7"/>
  <c r="B35" i="7"/>
  <c r="C35" i="7"/>
  <c r="B36" i="7"/>
  <c r="C36" i="7"/>
  <c r="B37" i="7"/>
  <c r="C37" i="7"/>
  <c r="E38" i="6" l="1"/>
  <c r="F41" i="6" s="1"/>
  <c r="F43" i="6" s="1"/>
  <c r="F36" i="6"/>
  <c r="L25" i="6"/>
  <c r="F23" i="6"/>
  <c r="F21" i="6"/>
  <c r="E18" i="6"/>
  <c r="F16" i="6"/>
  <c r="B36" i="3"/>
  <c r="B35" i="3"/>
  <c r="B34" i="3"/>
  <c r="B33" i="3"/>
  <c r="B32" i="3"/>
  <c r="E15" i="3"/>
  <c r="C15" i="3"/>
  <c r="H25" i="3" s="1"/>
  <c r="B30" i="2"/>
  <c r="B29" i="2"/>
  <c r="B28" i="2"/>
  <c r="B27" i="2"/>
  <c r="B26" i="2"/>
  <c r="E15" i="2"/>
  <c r="H22" i="2" s="1"/>
  <c r="C15" i="2"/>
  <c r="G45" i="6" l="1"/>
  <c r="C36" i="3"/>
  <c r="C34" i="3"/>
  <c r="C32" i="3"/>
  <c r="C35" i="3"/>
  <c r="C33" i="3"/>
  <c r="C30" i="2"/>
  <c r="C28" i="2"/>
  <c r="C26" i="2"/>
  <c r="C29" i="2"/>
  <c r="C27" i="2"/>
</calcChain>
</file>

<file path=xl/sharedStrings.xml><?xml version="1.0" encoding="utf-8"?>
<sst xmlns="http://schemas.openxmlformats.org/spreadsheetml/2006/main" count="182" uniqueCount="122">
  <si>
    <t>Definujte, v jakém rozmezí devizových kurzů přináší forward podniku zisk oproti nezajištěné pozici a v jakém rozmezí ztrátu.</t>
  </si>
  <si>
    <t xml:space="preserve">Určete kolik podnik zaplatí za dodávku z Polska v CZK, pokud se zajistí prostřednictvím forwardu. </t>
  </si>
  <si>
    <t xml:space="preserve">Určete kolik podnik obdrží za export do Polska v CZK, pokud se zajistí prostřednictvím forwardu. </t>
  </si>
  <si>
    <t xml:space="preserve">Finanční manažer podniku se obává nepříznivého vývoje devizového kurzu PLN, a proto uzavře forwardový obchod. Aktuální 2m swap kurz je 33 – 43. </t>
  </si>
  <si>
    <t xml:space="preserve">1. Váš podnik vyvezl do Polska produkty za 1 800 000 PLN. Platbu za vývoz obdržíte za 60 dnů. Současný spot kurz CZK/PLN je 5,32 – 5,47. </t>
  </si>
  <si>
    <t xml:space="preserve">2. Váš podnik dovezl z Polska materiál za 1 800 000 PLN. Platbu za dovoz musíte uhradit za 60 dnů. Současný spot kurz CZK/PLN je 5,32 – 5,47. </t>
  </si>
  <si>
    <t>Průměrný devizový kurz v letošním roce se pohybuje na úrovni 24 CZK/EUR a predikce na další rok je 24, 6 CZK/EUR.</t>
  </si>
  <si>
    <t xml:space="preserve">K dispozici máte možnost půjčit si na domácím trhu v Česku za průměrnou úrokovou sazbu peněžního trhu 3,97% p.a. nebo v eurozóně za průměrnou úrokovou sazbu peněžního trhu 7,05% p.a. </t>
  </si>
  <si>
    <t>Kterou variantu půjčky zvolíte a proč?</t>
  </si>
  <si>
    <t xml:space="preserve">1. Nejdříve je nutné určit příslušný devizový kurz, při kterém je možné zajistit dané výdaje. Ze zadání je možné určit spotový devizový kurz BID a ASK a také swapové body pro BID a ASK. </t>
  </si>
  <si>
    <t>Vzhledem k tomu, že swapové body pro BID jsou nižší než swapové body pro ASK, pak je zřejmé, že měna se bude obchodovat v budoucnu s prémií a výsledný forwardový kurz zjistíme dle vzorce:</t>
  </si>
  <si>
    <r>
      <t xml:space="preserve"> =&gt; swap</t>
    </r>
    <r>
      <rPr>
        <vertAlign val="subscript"/>
        <sz val="11"/>
        <color rgb="FFFF0000"/>
        <rFont val="Calibri"/>
        <family val="2"/>
        <charset val="238"/>
        <scheme val="minor"/>
      </rPr>
      <t>bid</t>
    </r>
    <r>
      <rPr>
        <sz val="11"/>
        <color rgb="FFFF0000"/>
        <rFont val="Calibri"/>
        <family val="2"/>
        <charset val="238"/>
        <scheme val="minor"/>
      </rPr>
      <t>&lt; swap</t>
    </r>
    <r>
      <rPr>
        <vertAlign val="subscript"/>
        <sz val="11"/>
        <color rgb="FFFF0000"/>
        <rFont val="Calibri"/>
        <family val="2"/>
        <charset val="238"/>
        <scheme val="minor"/>
      </rPr>
      <t xml:space="preserve">ask </t>
    </r>
    <r>
      <rPr>
        <sz val="11"/>
        <color rgb="FFFF0000"/>
        <rFont val="Calibri"/>
        <family val="2"/>
        <charset val="238"/>
        <scheme val="minor"/>
      </rPr>
      <t>=&gt; forward =  spot kurz + swap body převedeny na čísla</t>
    </r>
  </si>
  <si>
    <t>BID</t>
  </si>
  <si>
    <t>ASK</t>
  </si>
  <si>
    <t>Spot CZK/PLN</t>
  </si>
  <si>
    <t>2m swap</t>
  </si>
  <si>
    <t>&lt;</t>
  </si>
  <si>
    <t>Pozn. Převod na desetinné číslo činíme posunem o 2 desetinné místa, jelikož je kotace Spot CZK/PLN na 2 desteninné místa.</t>
  </si>
  <si>
    <t>F 2m</t>
  </si>
  <si>
    <t>2. Dále je nutné určit nezajištěné hypotetické výdaje při různých scénářích vývoje spotového devizového kurzu.</t>
  </si>
  <si>
    <t xml:space="preserve">Váš nákup zahraniční měny  PLN bude znamenat dealerův prodej, tedy použití kurzu CZK/PLN ASK.   </t>
  </si>
  <si>
    <t>Hypotetické kurzy jsou na vás, na jejich určení neexistuje pravidlo. Pro správné vyobrazení je nutné zařadit zajištěný devizový kurz a je vhodné určit si devizové kurzy nad úrovní a pod úrovní zajištěného devizového kurzu, například:</t>
  </si>
  <si>
    <t>výdaj v PLN:</t>
  </si>
  <si>
    <t>PLN</t>
  </si>
  <si>
    <t>zajištěný výdajv CZK:</t>
  </si>
  <si>
    <t>CZK</t>
  </si>
  <si>
    <r>
      <t>1</t>
    </r>
    <r>
      <rPr>
        <strike/>
        <sz val="11"/>
        <color rgb="FFFF0000"/>
        <rFont val="Calibri"/>
        <family val="2"/>
        <charset val="238"/>
        <scheme val="minor"/>
      </rPr>
      <t xml:space="preserve"> PLN</t>
    </r>
  </si>
  <si>
    <t>USD/EUR</t>
  </si>
  <si>
    <t>nezaj. výdaj v CZK</t>
  </si>
  <si>
    <t>zaj. výdaj v CZK</t>
  </si>
  <si>
    <t>5. V grafickém znázornění lze situaci ukázat následovně:</t>
  </si>
  <si>
    <t xml:space="preserve"> =&gt; Jedná se o výdaje, které by měl podnik vždy minimalizovat. Když bude spotový devizový kurz v době vypořádání termínového obchodu nižší než termínový kurz 5,9 CZK/PLN, </t>
  </si>
  <si>
    <t>termínový obchod bude pro podnik nevýhodný, protože nakoupí termínově PLN za vyšší kurz než na spotovém trhu, tedy vzniká hypotetická ztráta z termínové operace.</t>
  </si>
  <si>
    <t xml:space="preserve"> Když však bude spotový kurz vyšší než termínový, podnik nakoupí PLN v rámci forwardového kontraktu výhodněji než na spotovém trhu, čímž vzniká hypotetický zisk z termínové operace.</t>
  </si>
  <si>
    <t>1800000 PLN x 5,90CZK =</t>
  </si>
  <si>
    <t xml:space="preserve">1. Nejdříve je nutné určit příslušný devizový kurz, při kterém je možné zajistit dané příjmy. Ze zadání je možné určit spotový devizový kurz BID a ASK a také swapové body pro BID a ASK. </t>
  </si>
  <si>
    <t xml:space="preserve">2. Podnik bude potřebovat prodat polské zloté (zahraniční příjem) za české koruny (domácí měna). </t>
  </si>
  <si>
    <t xml:space="preserve">Prodej zahraniční měny  PLN bude znamenat dealerův nákup, tedy použití kurzu CZK/PLN BID.   </t>
  </si>
  <si>
    <t>K správnému kurzu můžeme dojít také následováním pravidla vždy horší varianty pro klienta (aby dealer realizoval zisk), budeme k zajištěnému převodu využívat forwardový kurz BID, tedy 5,65 CZK/PLN.</t>
  </si>
  <si>
    <t>3. Dále je nutné určit zajištěný příjem. Z pohledu kotace měníme zahraniční měnu na měnu domácí, když chceme tedy eliminovat PLN a dostat CZK, pak musíme využít násobení. Zajištěný příjem v CZK vypočítáme tedy jako kurz vynásobený příjmem v PLN:</t>
  </si>
  <si>
    <t>příjem v PLN:</t>
  </si>
  <si>
    <t>zajištěný příjem v CZK:</t>
  </si>
  <si>
    <t xml:space="preserve">4.  Dále je nutné určit nezajištěné hypotetické příjmy při různých scénářích vývoje spotového devizového kurzu. Hypotetické kurzy jsou na vás, na jejich určení neexistuje pravidlo. </t>
  </si>
  <si>
    <t>Pro správné vyobrazení je vhodné určit si devizové kurzy nad úrovní a pod úrovní zajištěného devizového kurzu, například:</t>
  </si>
  <si>
    <t>CZK/PLN</t>
  </si>
  <si>
    <t>nezaj. příjem v CZK</t>
  </si>
  <si>
    <t>zaj. příjem v CZK</t>
  </si>
  <si>
    <t xml:space="preserve"> =&gt; Jedná se o příjmy, které by měl podnik vždy maximalizovat. Když bude spotový devizový kurz v době vypořádání termínového obchodu nižší než termínový kurz 5,65 CZK/PLN, </t>
  </si>
  <si>
    <t xml:space="preserve">termínový obchod bude pro podnik přínosný, protože prodá termínově PLN výhodněji než na spotovém trhu, tedy vzniká hypotetický zisk z termínové operace. </t>
  </si>
  <si>
    <t>Když však bude spotový kurz vyšší než termínový, podnik by mohl PLN prodat na spotovém trhu výhodněji, čímž vzniká hypotetická ztráta z termínové operace.</t>
  </si>
  <si>
    <t>1800000 PLN x 5,65 CZK =</t>
  </si>
  <si>
    <t xml:space="preserve">Pokud budou úrokové sazby v Česku pouze 3,97 % p.a. a v eurozóně 7,05% p.a., přičemž seočeává zhodnocení EUR oproti  CZK, pak se nevyplatí půjčovat si v Eurozóně. </t>
  </si>
  <si>
    <t>Výsledek by byl nasledovný:</t>
  </si>
  <si>
    <t xml:space="preserve">Půjčka v CZK </t>
  </si>
  <si>
    <t>úr. Sazba EA</t>
  </si>
  <si>
    <t>úr. Sazba CZ</t>
  </si>
  <si>
    <t>p.a.</t>
  </si>
  <si>
    <t>spot. Kurz</t>
  </si>
  <si>
    <t>CZK/EUR</t>
  </si>
  <si>
    <t>predikovaný kurz</t>
  </si>
  <si>
    <t>půjčka v CZ:</t>
  </si>
  <si>
    <t>půjčka v EA:</t>
  </si>
  <si>
    <t>1000000 CZK</t>
  </si>
  <si>
    <t>24 CZK/EUR</t>
  </si>
  <si>
    <t>EUR</t>
  </si>
  <si>
    <t>44604,17 EUR x 24,6 CZK/EUR</t>
  </si>
  <si>
    <r>
      <t xml:space="preserve"> = 1000000 CZK x (1+0,0397)</t>
    </r>
    <r>
      <rPr>
        <vertAlign val="superscript"/>
        <sz val="11"/>
        <color rgb="FFFF0000"/>
        <rFont val="Calibri"/>
        <family val="2"/>
        <charset val="238"/>
        <scheme val="minor"/>
      </rPr>
      <t>1</t>
    </r>
  </si>
  <si>
    <r>
      <t xml:space="preserve"> = 41666,67 EUR x (1+0,0705)</t>
    </r>
    <r>
      <rPr>
        <vertAlign val="superscript"/>
        <sz val="11"/>
        <color rgb="FFFF0000"/>
        <rFont val="Calibri"/>
        <family val="2"/>
        <charset val="238"/>
        <scheme val="minor"/>
      </rPr>
      <t>1</t>
    </r>
  </si>
  <si>
    <t xml:space="preserve">Půjčka v eurozóně by byla nákladnější oproti půjčce v Česku, proto se nevyplatí. Náklady v Eurozóně by byli vyšší o </t>
  </si>
  <si>
    <t>CZK.</t>
  </si>
  <si>
    <t>Pozn.: Aktuálně  je na trhu situace s úrokovými sazbami opačná, tudíž v Česku jsou průměrné úrokové sazby peněžního trhu na úrovni 7,05% p.a. a v Eurozóně 3,97% p.a. (viz přednáška).</t>
  </si>
  <si>
    <t>Výsledek dle opačné situace by byl následovný:</t>
  </si>
  <si>
    <r>
      <t xml:space="preserve"> = 1000000 CZK x (1+0,0705)</t>
    </r>
    <r>
      <rPr>
        <vertAlign val="superscript"/>
        <sz val="11"/>
        <color rgb="FFFF0000"/>
        <rFont val="Calibri"/>
        <family val="2"/>
        <charset val="238"/>
        <scheme val="minor"/>
      </rPr>
      <t>1</t>
    </r>
  </si>
  <si>
    <r>
      <t xml:space="preserve"> = 41666,67 EUR x (1+0,0397)</t>
    </r>
    <r>
      <rPr>
        <vertAlign val="superscript"/>
        <sz val="11"/>
        <color rgb="FFFF0000"/>
        <rFont val="Calibri"/>
        <family val="2"/>
        <charset val="238"/>
        <scheme val="minor"/>
      </rPr>
      <t>1</t>
    </r>
  </si>
  <si>
    <t xml:space="preserve">Půjčka v eurozóně by byla výhodnější oproti půjčce v Česku  o </t>
  </si>
  <si>
    <t>!!!Nutné je ale poznamenat, že příklad pracuje s průměrnými sazbami(specifická nabídka bank může být jiná), pracuje s predikcemi devizového kurzu CZK/EUR (skutečnost může být jiná) a také nepracuje s rozdílem nákupního a prodejního kurzu při transakcích z EUR do CZK a naopak. Tohle všechno přináší podniku riziko a pokud nemá příjmy v EUR na zaplacení půjčky v EUR, pak reálný výsledek nemusí být výhodný.</t>
  </si>
  <si>
    <t>Když však bude spotový kurz vyšší než termínový, podnik by mohl SEK prodat na spotovém trhu výhodněji, čímž vzniká hypotetická ztráta z termínové operace.</t>
  </si>
  <si>
    <t xml:space="preserve">termínový obchod bude pro podnik přínosný, protože prodá termínově SEK výhodněji než na spotovém trhu, tedy vzniká hypotetický zisk z termínové operace. </t>
  </si>
  <si>
    <t xml:space="preserve"> =&gt; Jedná se o příjmy, které by měl podnik vždy maximalizovat. Když bude spotový devizový kurz v době vypořádání termínového obchodu nižší než termínový kurz 2.900 CZK/SEK, </t>
  </si>
  <si>
    <t>CZK/SEK</t>
  </si>
  <si>
    <r>
      <t>1</t>
    </r>
    <r>
      <rPr>
        <strike/>
        <sz val="11"/>
        <color rgb="FFFF0000"/>
        <rFont val="Calibri"/>
        <family val="2"/>
        <charset val="238"/>
        <scheme val="minor"/>
      </rPr>
      <t xml:space="preserve"> SEK</t>
    </r>
  </si>
  <si>
    <r>
      <t xml:space="preserve">2300000 </t>
    </r>
    <r>
      <rPr>
        <strike/>
        <u/>
        <sz val="11"/>
        <color rgb="FFFF0000"/>
        <rFont val="Calibri"/>
        <family val="2"/>
        <charset val="238"/>
        <scheme val="minor"/>
      </rPr>
      <t>SEK</t>
    </r>
    <r>
      <rPr>
        <u/>
        <sz val="11"/>
        <color rgb="FFFF0000"/>
        <rFont val="Calibri"/>
        <family val="2"/>
        <charset val="238"/>
        <scheme val="minor"/>
      </rPr>
      <t xml:space="preserve"> x 2,900 CZK =</t>
    </r>
  </si>
  <si>
    <t>SEK</t>
  </si>
  <si>
    <t>příjem v SEK:</t>
  </si>
  <si>
    <t>3. Dále je nutné určit zajištěný příjem. Z pohledu kotace měníme zahraniční měnu na měnu domácí, když chceme tedy eliminovat SEK a dostat CZK, pak musíme využít násobení. Zajištěný příjem v CZK vypočítáme tedy jako kurz vynásobený příjmem v SEK:</t>
  </si>
  <si>
    <t>K správnému kurzu můžeme dojít také následováním pravidla vždy horší varianty pro klienta (aby dealer realizoval zisk), budeme k zajištěnému převodu využívat forwardový kurz BID, tedy 2,900 CZK/SEK.</t>
  </si>
  <si>
    <t xml:space="preserve">Prodej zahraniční měny  SEK bude znamenat dealerův nákup, tedy použití kurzu CZK/SEK BID.   </t>
  </si>
  <si>
    <t xml:space="preserve">2. Mlékárna bude potřebovat prodat švédské koruny (zahraniční příjem) za české koruny (domácí měna). </t>
  </si>
  <si>
    <t>F 1m</t>
  </si>
  <si>
    <t>027</t>
  </si>
  <si>
    <t>&gt;</t>
  </si>
  <si>
    <t>032</t>
  </si>
  <si>
    <t>1m swap</t>
  </si>
  <si>
    <t>Spot CZK/SEK</t>
  </si>
  <si>
    <r>
      <t xml:space="preserve"> =&gt; swap</t>
    </r>
    <r>
      <rPr>
        <vertAlign val="subscript"/>
        <sz val="11"/>
        <color rgb="FFFF0000"/>
        <rFont val="Calibri"/>
        <family val="2"/>
        <charset val="238"/>
        <scheme val="minor"/>
      </rPr>
      <t>bid</t>
    </r>
    <r>
      <rPr>
        <sz val="11"/>
        <color rgb="FFFF0000"/>
        <rFont val="Calibri"/>
        <family val="2"/>
        <charset val="238"/>
        <scheme val="minor"/>
      </rPr>
      <t xml:space="preserve"> &gt; swap</t>
    </r>
    <r>
      <rPr>
        <vertAlign val="subscript"/>
        <sz val="11"/>
        <color rgb="FFFF0000"/>
        <rFont val="Calibri"/>
        <family val="2"/>
        <charset val="238"/>
        <scheme val="minor"/>
      </rPr>
      <t xml:space="preserve">ask </t>
    </r>
    <r>
      <rPr>
        <sz val="11"/>
        <color rgb="FFFF0000"/>
        <rFont val="Calibri"/>
        <family val="2"/>
        <charset val="238"/>
        <scheme val="minor"/>
      </rPr>
      <t>=&gt; forward =  spot kurz – swap body převedeny na čísla</t>
    </r>
  </si>
  <si>
    <t>Vzhledem k tomu, že swapové body pro BID jsou větší než swapové body pro ASK, pak je zřejmé, že měna se bude obchodovat v budoucnu s diskontem a výsledný forwardový kurz zjistíme dle vzorce:</t>
  </si>
  <si>
    <t>Definujte, v jakém rozmezí devizových kurzů přináší forward Mlékarně Kunín zisk oproti nezajištěné pozici a v jakém rozmezí ztrátu.</t>
  </si>
  <si>
    <t xml:space="preserve">Zakreslete do grafu vývoj nezajištěného exportního příjmu v CZK v rozmezí kurzů 2,8  až  3,0  CZK/SEK  a  vývoj  exportního  příjmu  zajištěného  pomocí forwardu. </t>
  </si>
  <si>
    <t xml:space="preserve">Finanční manažer podniku se obává znehodnocení SEK vůči CZK, a proto uzavře forwardový obchod. Aktuální 1m swap kurz je 32 – 27. </t>
  </si>
  <si>
    <t xml:space="preserve">3. Mlékárna Kunín, a.s. vyvezla do Švédska mléčnou rýži za 2,3 mil. SEK. Platbu za vývoz obdrží za 30 dnů. Současný spot kurz CZK/SEK je 2,932 – 2,947. </t>
  </si>
  <si>
    <t xml:space="preserve"> Když však bude spotový kurz vyšší než termínový, podnik by mohl USD nakoupit na spotovém trhu výhodněji, čímž vzniká hypotetická ztráta z termínové operace.</t>
  </si>
  <si>
    <t>termínový obchod bude pro podnik přínosný, protože nakoupí termínově USD výhodněji než na spotovém trhu, tedy vzniká hypotetický zisk z termínové operace.</t>
  </si>
  <si>
    <t xml:space="preserve"> =&gt; Jedná se o výdaje, které by měl podnik vždy minimalizovat. Když bude spotový devizový kurz v době vypořádání termínového obchodu nižší než termínový kurz 1.224 USD/EUR, </t>
  </si>
  <si>
    <t>zaj. výdaj v EUR</t>
  </si>
  <si>
    <t>nezaj. výdaj v EUR</t>
  </si>
  <si>
    <r>
      <t xml:space="preserve">1 </t>
    </r>
    <r>
      <rPr>
        <i/>
        <strike/>
        <sz val="11"/>
        <color rgb="FFFF0000"/>
        <rFont val="Calibri"/>
        <family val="2"/>
        <charset val="238"/>
        <scheme val="minor"/>
      </rPr>
      <t>USD</t>
    </r>
  </si>
  <si>
    <r>
      <t xml:space="preserve">1,224 </t>
    </r>
    <r>
      <rPr>
        <strike/>
        <sz val="11"/>
        <color rgb="FFFF0000"/>
        <rFont val="Calibri"/>
        <family val="2"/>
        <charset val="238"/>
        <scheme val="minor"/>
      </rPr>
      <t>USD</t>
    </r>
    <r>
      <rPr>
        <sz val="11"/>
        <color rgb="FFFF0000"/>
        <rFont val="Calibri"/>
        <family val="2"/>
        <charset val="238"/>
        <scheme val="minor"/>
      </rPr>
      <t>/EUR</t>
    </r>
  </si>
  <si>
    <t>(alternativní výpočet)</t>
  </si>
  <si>
    <r>
      <t xml:space="preserve">3000000 </t>
    </r>
    <r>
      <rPr>
        <i/>
        <strike/>
        <sz val="11"/>
        <color rgb="FFFF0000"/>
        <rFont val="Calibri"/>
        <family val="2"/>
        <charset val="238"/>
        <scheme val="minor"/>
      </rPr>
      <t>USD</t>
    </r>
    <r>
      <rPr>
        <i/>
        <sz val="11"/>
        <color rgb="FFFF0000"/>
        <rFont val="Calibri"/>
        <family val="2"/>
        <charset val="238"/>
        <scheme val="minor"/>
      </rPr>
      <t xml:space="preserve"> x </t>
    </r>
    <r>
      <rPr>
        <i/>
        <u/>
        <sz val="11"/>
        <color rgb="FFFF0000"/>
        <rFont val="Calibri"/>
        <family val="2"/>
        <charset val="238"/>
        <scheme val="minor"/>
      </rPr>
      <t>0,81699346 EUR</t>
    </r>
  </si>
  <si>
    <t>výdaje v EUR:</t>
  </si>
  <si>
    <r>
      <t>3000000</t>
    </r>
    <r>
      <rPr>
        <strike/>
        <u/>
        <sz val="11"/>
        <color rgb="FFFF0000"/>
        <rFont val="Calibri"/>
        <family val="2"/>
        <charset val="238"/>
        <scheme val="minor"/>
      </rPr>
      <t xml:space="preserve"> USD</t>
    </r>
  </si>
  <si>
    <t>EUR/USD</t>
  </si>
  <si>
    <t>F2m EUR/USD</t>
  </si>
  <si>
    <t>F2m USD/EUR</t>
  </si>
  <si>
    <t>USD</t>
  </si>
  <si>
    <t>výdaje v USD:</t>
  </si>
  <si>
    <t>Z pohledu kotace měníme domácí měnu na měnu zahraniční, když chceme tedy eliminovat USD a dostat EUR, pak musíme využít dělení. Zajištěné výdaje v EUR vypočítáme tedy jako výdaje v USD vydělené forwardový kurzem 1,224 USD/EUR:</t>
  </si>
  <si>
    <t xml:space="preserve">1. Nejdříve je nutné určit zajištěné a hypotetické výdaje při různých scénářích vývoje spotového devizového kurzu. </t>
  </si>
  <si>
    <t>Příslušný dvouměsíčnímu termínovaný kurz je 1,224 USD / EUR. Definujte, v jakém rozmezí devizových kurzů přináší forward zisk oproti nezajištěné pozici a v jakém rozmezí ztrátu.</t>
  </si>
  <si>
    <t xml:space="preserve">V důsledku obavy ze zhodnocení USD se slovenská slévárna rozhodne zafixovat celkové eurové výdaje na dovoz pomocí termínovaného obchodu a nespekulovat na zhodnocení USD. </t>
  </si>
  <si>
    <t xml:space="preserve">4. Slévárna v Slovenské republice dováží hliník z Ukrajiny. Celková cena dodávky, kterou musí importér zaplatit ukrajinskému producentovi je 3 mil. USD a splatnost je 60 dnů. </t>
  </si>
  <si>
    <t xml:space="preserve">5. Podnik potřebuje na investici do nového projektu 1000000 Kč. Momentálně nimi nedisponujete, a proto zvažujete půjčku se splatností 1 rok.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</si>
</sst>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000"/>
  </numFmts>
  <fonts count="1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vertAlign val="subscript"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u/>
      <sz val="11"/>
      <color rgb="FFFF0000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vertAlign val="superscript"/>
      <sz val="11"/>
      <color rgb="FFFF0000"/>
      <name val="Calibri"/>
      <family val="2"/>
      <charset val="238"/>
      <scheme val="minor"/>
    </font>
    <font>
      <strike/>
      <u/>
      <sz val="11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i/>
      <strike/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i/>
      <u/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10" fontId="0" fillId="0" borderId="0" xfId="0" applyNumberFormat="1"/>
    <xf numFmtId="0" fontId="2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2" fontId="4" fillId="0" borderId="0" xfId="0" applyNumberFormat="1" applyFont="1" applyAlignment="1">
      <alignment horizontal="right" vertical="center"/>
    </xf>
    <xf numFmtId="2" fontId="0" fillId="0" borderId="0" xfId="0" applyNumberFormat="1"/>
    <xf numFmtId="2" fontId="6" fillId="0" borderId="0" xfId="0" applyNumberFormat="1" applyFont="1" applyAlignment="1">
      <alignment horizontal="right" vertical="center"/>
    </xf>
    <xf numFmtId="0" fontId="7" fillId="0" borderId="0" xfId="0" applyFont="1"/>
    <xf numFmtId="0" fontId="5" fillId="0" borderId="0" xfId="0" applyFont="1"/>
    <xf numFmtId="0" fontId="2" fillId="0" borderId="0" xfId="0" applyFont="1" applyAlignment="1">
      <alignment horizontal="right"/>
    </xf>
    <xf numFmtId="0" fontId="6" fillId="0" borderId="0" xfId="0" applyFont="1" applyAlignment="1">
      <alignment horizontal="right" vertical="center"/>
    </xf>
    <xf numFmtId="2" fontId="2" fillId="0" borderId="0" xfId="0" applyNumberFormat="1" applyFont="1"/>
    <xf numFmtId="2" fontId="5" fillId="0" borderId="0" xfId="0" applyNumberFormat="1" applyFont="1"/>
    <xf numFmtId="0" fontId="9" fillId="0" borderId="0" xfId="0" applyFont="1"/>
    <xf numFmtId="10" fontId="2" fillId="0" borderId="0" xfId="0" applyNumberFormat="1" applyFont="1"/>
    <xf numFmtId="164" fontId="2" fillId="0" borderId="0" xfId="0" applyNumberFormat="1" applyFont="1"/>
    <xf numFmtId="164" fontId="5" fillId="0" borderId="0" xfId="0" applyNumberFormat="1" applyFont="1"/>
    <xf numFmtId="164" fontId="4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horizontal="right" vertical="center"/>
    </xf>
    <xf numFmtId="0" fontId="12" fillId="0" borderId="0" xfId="0" applyFont="1"/>
    <xf numFmtId="0" fontId="2" fillId="0" borderId="0" xfId="0" applyFont="1" applyAlignment="1">
      <alignment horizontal="center"/>
    </xf>
    <xf numFmtId="0" fontId="14" fillId="0" borderId="0" xfId="0" applyFont="1"/>
    <xf numFmtId="0" fontId="7" fillId="0" borderId="0" xfId="0" applyFont="1" applyAlignment="1">
      <alignment horizontal="center"/>
    </xf>
    <xf numFmtId="0" fontId="16" fillId="0" borderId="0" xfId="0" applyFont="1"/>
    <xf numFmtId="165" fontId="12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'1.'!$B$31</c:f>
              <c:strCache>
                <c:ptCount val="1"/>
                <c:pt idx="0">
                  <c:v>nezaj. příjem v CZK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'1.'!$A$32:$A$36</c:f>
              <c:numCache>
                <c:formatCode>0.00</c:formatCode>
                <c:ptCount val="5"/>
                <c:pt idx="0">
                  <c:v>5.05</c:v>
                </c:pt>
                <c:pt idx="1">
                  <c:v>5.35</c:v>
                </c:pt>
                <c:pt idx="2">
                  <c:v>5.65</c:v>
                </c:pt>
                <c:pt idx="3">
                  <c:v>5.95</c:v>
                </c:pt>
                <c:pt idx="4">
                  <c:v>6.25</c:v>
                </c:pt>
              </c:numCache>
            </c:numRef>
          </c:cat>
          <c:val>
            <c:numRef>
              <c:f>'1.'!$B$32:$B$36</c:f>
              <c:numCache>
                <c:formatCode>General</c:formatCode>
                <c:ptCount val="5"/>
                <c:pt idx="0">
                  <c:v>9090000</c:v>
                </c:pt>
                <c:pt idx="1">
                  <c:v>9630000</c:v>
                </c:pt>
                <c:pt idx="2">
                  <c:v>10170000</c:v>
                </c:pt>
                <c:pt idx="3">
                  <c:v>10710000</c:v>
                </c:pt>
                <c:pt idx="4">
                  <c:v>11250000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77-49A2-A508-60EB12D47D74}"/>
            </c:ext>
          </c:extLst>
        </c:ser>
        <c:ser>
          <c:idx val="1"/>
          <c:order val="1"/>
          <c:tx>
            <c:strRef>
              <c:f>'1.'!$C$31</c:f>
              <c:strCache>
                <c:ptCount val="1"/>
                <c:pt idx="0">
                  <c:v>zaj. příjem v CZK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'1.'!$A$32:$A$36</c:f>
              <c:numCache>
                <c:formatCode>0.00</c:formatCode>
                <c:ptCount val="5"/>
                <c:pt idx="0">
                  <c:v>5.05</c:v>
                </c:pt>
                <c:pt idx="1">
                  <c:v>5.35</c:v>
                </c:pt>
                <c:pt idx="2">
                  <c:v>5.65</c:v>
                </c:pt>
                <c:pt idx="3">
                  <c:v>5.95</c:v>
                </c:pt>
                <c:pt idx="4">
                  <c:v>6.25</c:v>
                </c:pt>
              </c:numCache>
            </c:numRef>
          </c:cat>
          <c:val>
            <c:numRef>
              <c:f>'1.'!$C$32:$C$36</c:f>
              <c:numCache>
                <c:formatCode>General</c:formatCode>
                <c:ptCount val="5"/>
                <c:pt idx="0">
                  <c:v>10170000</c:v>
                </c:pt>
                <c:pt idx="1">
                  <c:v>10170000</c:v>
                </c:pt>
                <c:pt idx="2">
                  <c:v>10170000</c:v>
                </c:pt>
                <c:pt idx="3">
                  <c:v>10170000</c:v>
                </c:pt>
                <c:pt idx="4">
                  <c:v>10170000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77-49A2-A508-60EB12D47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2151295"/>
        <c:axId val="1249718175"/>
      </c:lineChart>
      <c:catAx>
        <c:axId val="1182151295"/>
        <c:scaling>
          <c:orientation val="minMax"/>
        </c:scaling>
        <c:delete val="0"/>
        <c:axPos val="b"/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49718175"/>
        <c:crosses val="autoZero"/>
        <c:auto val="1"/>
        <c:lblAlgn val="ctr"/>
        <c:lblOffset val="100"/>
        <c:noMultiLvlLbl val="0"/>
      </c:catAx>
      <c:valAx>
        <c:axId val="12497181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1821512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'2.'!$B$25</c:f>
              <c:strCache>
                <c:ptCount val="1"/>
                <c:pt idx="0">
                  <c:v>nezaj. výdaj v CZK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'2.'!$A$26:$A$30</c:f>
              <c:numCache>
                <c:formatCode>General</c:formatCode>
                <c:ptCount val="5"/>
                <c:pt idx="0">
                  <c:v>5.3</c:v>
                </c:pt>
                <c:pt idx="1">
                  <c:v>5.6</c:v>
                </c:pt>
                <c:pt idx="2">
                  <c:v>5.9</c:v>
                </c:pt>
                <c:pt idx="3">
                  <c:v>6.2</c:v>
                </c:pt>
                <c:pt idx="4">
                  <c:v>6.5</c:v>
                </c:pt>
              </c:numCache>
            </c:numRef>
          </c:cat>
          <c:val>
            <c:numRef>
              <c:f>'2.'!$B$26:$B$30</c:f>
              <c:numCache>
                <c:formatCode>General</c:formatCode>
                <c:ptCount val="5"/>
                <c:pt idx="0">
                  <c:v>9540000</c:v>
                </c:pt>
                <c:pt idx="1">
                  <c:v>10080000</c:v>
                </c:pt>
                <c:pt idx="2">
                  <c:v>10620000</c:v>
                </c:pt>
                <c:pt idx="3">
                  <c:v>11160000</c:v>
                </c:pt>
                <c:pt idx="4">
                  <c:v>11700000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70-4DB8-85EE-CD26035A6B44}"/>
            </c:ext>
          </c:extLst>
        </c:ser>
        <c:ser>
          <c:idx val="1"/>
          <c:order val="1"/>
          <c:tx>
            <c:strRef>
              <c:f>'2.'!$C$25</c:f>
              <c:strCache>
                <c:ptCount val="1"/>
                <c:pt idx="0">
                  <c:v>zaj. výdaj v CZK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'2.'!$A$26:$A$30</c:f>
              <c:numCache>
                <c:formatCode>General</c:formatCode>
                <c:ptCount val="5"/>
                <c:pt idx="0">
                  <c:v>5.3</c:v>
                </c:pt>
                <c:pt idx="1">
                  <c:v>5.6</c:v>
                </c:pt>
                <c:pt idx="2">
                  <c:v>5.9</c:v>
                </c:pt>
                <c:pt idx="3">
                  <c:v>6.2</c:v>
                </c:pt>
                <c:pt idx="4">
                  <c:v>6.5</c:v>
                </c:pt>
              </c:numCache>
            </c:numRef>
          </c:cat>
          <c:val>
            <c:numRef>
              <c:f>'2.'!$C$26:$C$30</c:f>
              <c:numCache>
                <c:formatCode>General</c:formatCode>
                <c:ptCount val="5"/>
                <c:pt idx="0">
                  <c:v>10619999.999999998</c:v>
                </c:pt>
                <c:pt idx="1">
                  <c:v>10619999.999999998</c:v>
                </c:pt>
                <c:pt idx="2">
                  <c:v>10619999.999999998</c:v>
                </c:pt>
                <c:pt idx="3">
                  <c:v>10619999.999999998</c:v>
                </c:pt>
                <c:pt idx="4">
                  <c:v>10619999.999999998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70-4DB8-85EE-CD26035A6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3514783"/>
        <c:axId val="1178323791"/>
      </c:lineChart>
      <c:catAx>
        <c:axId val="1053514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178323791"/>
        <c:crosses val="autoZero"/>
        <c:auto val="1"/>
        <c:lblAlgn val="ctr"/>
        <c:lblOffset val="100"/>
        <c:noMultiLvlLbl val="0"/>
      </c:catAx>
      <c:valAx>
        <c:axId val="11783237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535147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'[1]1.'!$B$31</c:f>
              <c:strCache>
                <c:ptCount val="1"/>
                <c:pt idx="0">
                  <c:v>nezaj. příjem v CZK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'[1]1.'!$A$32:$A$36</c:f>
              <c:numCache>
                <c:formatCode>General</c:formatCode>
                <c:ptCount val="5"/>
                <c:pt idx="0">
                  <c:v>2.8</c:v>
                </c:pt>
                <c:pt idx="1">
                  <c:v>2.85</c:v>
                </c:pt>
                <c:pt idx="2">
                  <c:v>2.9</c:v>
                </c:pt>
                <c:pt idx="3">
                  <c:v>2.95</c:v>
                </c:pt>
                <c:pt idx="4">
                  <c:v>3</c:v>
                </c:pt>
              </c:numCache>
            </c:numRef>
          </c:cat>
          <c:val>
            <c:numRef>
              <c:f>'[1]1.'!$B$32:$B$36</c:f>
              <c:numCache>
                <c:formatCode>General</c:formatCode>
                <c:ptCount val="5"/>
                <c:pt idx="0">
                  <c:v>6440000</c:v>
                </c:pt>
                <c:pt idx="1">
                  <c:v>6555000</c:v>
                </c:pt>
                <c:pt idx="2">
                  <c:v>6670000</c:v>
                </c:pt>
                <c:pt idx="3">
                  <c:v>6785000</c:v>
                </c:pt>
                <c:pt idx="4">
                  <c:v>6900000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F-4295-BCAF-25EFC94D5FDF}"/>
            </c:ext>
          </c:extLst>
        </c:ser>
        <c:ser>
          <c:idx val="1"/>
          <c:order val="1"/>
          <c:tx>
            <c:strRef>
              <c:f>'[1]1.'!$C$31</c:f>
              <c:strCache>
                <c:ptCount val="1"/>
                <c:pt idx="0">
                  <c:v>zaj. příjem v CZK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'[1]1.'!$A$32:$A$36</c:f>
              <c:numCache>
                <c:formatCode>General</c:formatCode>
                <c:ptCount val="5"/>
                <c:pt idx="0">
                  <c:v>2.8</c:v>
                </c:pt>
                <c:pt idx="1">
                  <c:v>2.85</c:v>
                </c:pt>
                <c:pt idx="2">
                  <c:v>2.9</c:v>
                </c:pt>
                <c:pt idx="3">
                  <c:v>2.95</c:v>
                </c:pt>
                <c:pt idx="4">
                  <c:v>3</c:v>
                </c:pt>
              </c:numCache>
            </c:numRef>
          </c:cat>
          <c:val>
            <c:numRef>
              <c:f>'[1]1.'!$C$32:$C$36</c:f>
              <c:numCache>
                <c:formatCode>General</c:formatCode>
                <c:ptCount val="5"/>
                <c:pt idx="0">
                  <c:v>6670000</c:v>
                </c:pt>
                <c:pt idx="1">
                  <c:v>6670000</c:v>
                </c:pt>
                <c:pt idx="2">
                  <c:v>6670000</c:v>
                </c:pt>
                <c:pt idx="3">
                  <c:v>6670000</c:v>
                </c:pt>
                <c:pt idx="4">
                  <c:v>6670000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4F-4295-BCAF-25EFC94D5F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0765760"/>
        <c:axId val="599788304"/>
      </c:lineChart>
      <c:catAx>
        <c:axId val="690765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99788304"/>
        <c:crosses val="autoZero"/>
        <c:auto val="1"/>
        <c:lblAlgn val="ctr"/>
        <c:lblOffset val="100"/>
        <c:noMultiLvlLbl val="0"/>
      </c:catAx>
      <c:valAx>
        <c:axId val="599788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90765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'[2]3.'!$B$18</c:f>
              <c:strCache>
                <c:ptCount val="1"/>
                <c:pt idx="0">
                  <c:v>nezaj. výdej v EUR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'[2]3.'!$A$19:$A$23</c:f>
              <c:numCache>
                <c:formatCode>General</c:formatCode>
                <c:ptCount val="5"/>
                <c:pt idx="0">
                  <c:v>1.1240000000000001</c:v>
                </c:pt>
                <c:pt idx="1">
                  <c:v>1.1739999999999999</c:v>
                </c:pt>
                <c:pt idx="2">
                  <c:v>1.224</c:v>
                </c:pt>
                <c:pt idx="3">
                  <c:v>1.274</c:v>
                </c:pt>
                <c:pt idx="4">
                  <c:v>1.3240000000000001</c:v>
                </c:pt>
              </c:numCache>
            </c:numRef>
          </c:cat>
          <c:val>
            <c:numRef>
              <c:f>'[2]3.'!$B$19:$B$23</c:f>
              <c:numCache>
                <c:formatCode>General</c:formatCode>
                <c:ptCount val="5"/>
                <c:pt idx="0">
                  <c:v>2669039.1459074728</c:v>
                </c:pt>
                <c:pt idx="1">
                  <c:v>2555366.2691652472</c:v>
                </c:pt>
                <c:pt idx="2">
                  <c:v>2450980.3921568627</c:v>
                </c:pt>
                <c:pt idx="3">
                  <c:v>2354788.0690737832</c:v>
                </c:pt>
                <c:pt idx="4">
                  <c:v>2265861.0271903323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B6-4D00-9D97-B861AE32D827}"/>
            </c:ext>
          </c:extLst>
        </c:ser>
        <c:ser>
          <c:idx val="1"/>
          <c:order val="1"/>
          <c:tx>
            <c:strRef>
              <c:f>'[2]3.'!$C$18</c:f>
              <c:strCache>
                <c:ptCount val="1"/>
                <c:pt idx="0">
                  <c:v>zaj. výdej v EUR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'[2]3.'!$A$19:$A$23</c:f>
              <c:numCache>
                <c:formatCode>General</c:formatCode>
                <c:ptCount val="5"/>
                <c:pt idx="0">
                  <c:v>1.1240000000000001</c:v>
                </c:pt>
                <c:pt idx="1">
                  <c:v>1.1739999999999999</c:v>
                </c:pt>
                <c:pt idx="2">
                  <c:v>1.224</c:v>
                </c:pt>
                <c:pt idx="3">
                  <c:v>1.274</c:v>
                </c:pt>
                <c:pt idx="4">
                  <c:v>1.3240000000000001</c:v>
                </c:pt>
              </c:numCache>
            </c:numRef>
          </c:cat>
          <c:val>
            <c:numRef>
              <c:f>'[2]3.'!$C$19:$C$23</c:f>
              <c:numCache>
                <c:formatCode>General</c:formatCode>
                <c:ptCount val="5"/>
                <c:pt idx="0">
                  <c:v>2450980.3921568627</c:v>
                </c:pt>
                <c:pt idx="1">
                  <c:v>2450980.3921568627</c:v>
                </c:pt>
                <c:pt idx="2">
                  <c:v>2450980.3921568627</c:v>
                </c:pt>
                <c:pt idx="3">
                  <c:v>2450980.3921568627</c:v>
                </c:pt>
                <c:pt idx="4">
                  <c:v>2450980.3921568627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B6-4D00-9D97-B861AE32D8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7685312"/>
        <c:axId val="367686096"/>
      </c:lineChart>
      <c:catAx>
        <c:axId val="367685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67686096"/>
        <c:crosses val="autoZero"/>
        <c:auto val="1"/>
        <c:lblAlgn val="ctr"/>
        <c:lblOffset val="100"/>
        <c:noMultiLvlLbl val="0"/>
      </c:catAx>
      <c:valAx>
        <c:axId val="367686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67685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38</xdr:row>
      <xdr:rowOff>100012</xdr:rowOff>
    </xdr:from>
    <xdr:to>
      <xdr:col>7</xdr:col>
      <xdr:colOff>390525</xdr:colOff>
      <xdr:row>52</xdr:row>
      <xdr:rowOff>176212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66592347-D257-490E-943E-9EE2B57C56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512445</xdr:colOff>
      <xdr:row>40</xdr:row>
      <xdr:rowOff>11430</xdr:rowOff>
    </xdr:from>
    <xdr:to>
      <xdr:col>7</xdr:col>
      <xdr:colOff>348615</xdr:colOff>
      <xdr:row>40</xdr:row>
      <xdr:rowOff>171450</xdr:rowOff>
    </xdr:to>
    <xdr:sp macro="" textlink="">
      <xdr:nvSpPr>
        <xdr:cNvPr id="3" name="TextovéPole 1">
          <a:extLst>
            <a:ext uri="{FF2B5EF4-FFF2-40B4-BE49-F238E27FC236}">
              <a16:creationId xmlns:a16="http://schemas.microsoft.com/office/drawing/2014/main" id="{D541B803-2159-4464-8646-1895F93E860F}"/>
            </a:ext>
          </a:extLst>
        </xdr:cNvPr>
        <xdr:cNvSpPr txBox="1"/>
      </xdr:nvSpPr>
      <xdr:spPr>
        <a:xfrm>
          <a:off x="4170045" y="7898130"/>
          <a:ext cx="445770" cy="1600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/>
        <a:lstStyle/>
        <a:p>
          <a:pPr>
            <a:spcAft>
              <a:spcPts val="0"/>
            </a:spcAft>
          </a:pPr>
          <a:r>
            <a:rPr lang="cs-CZ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ZTRÁTA</a:t>
          </a:r>
          <a:endParaRPr lang="cs-CZ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41910</xdr:colOff>
      <xdr:row>40</xdr:row>
      <xdr:rowOff>184785</xdr:rowOff>
    </xdr:from>
    <xdr:to>
      <xdr:col>1</xdr:col>
      <xdr:colOff>544830</xdr:colOff>
      <xdr:row>41</xdr:row>
      <xdr:rowOff>154305</xdr:rowOff>
    </xdr:to>
    <xdr:sp macro="" textlink="">
      <xdr:nvSpPr>
        <xdr:cNvPr id="4" name="TextovéPole 1">
          <a:extLst>
            <a:ext uri="{FF2B5EF4-FFF2-40B4-BE49-F238E27FC236}">
              <a16:creationId xmlns:a16="http://schemas.microsoft.com/office/drawing/2014/main" id="{89990F13-7FBE-42AF-9019-1B82D689DC67}"/>
            </a:ext>
          </a:extLst>
        </xdr:cNvPr>
        <xdr:cNvSpPr txBox="1"/>
      </xdr:nvSpPr>
      <xdr:spPr>
        <a:xfrm>
          <a:off x="651510" y="8071485"/>
          <a:ext cx="502920" cy="1600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/>
        <a:lstStyle/>
        <a:p>
          <a:pPr>
            <a:spcAft>
              <a:spcPts val="0"/>
            </a:spcAft>
          </a:pPr>
          <a:r>
            <a:rPr lang="cs-CZ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ZISK</a:t>
          </a:r>
          <a:endParaRPr lang="cs-CZ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23812</xdr:rowOff>
    </xdr:from>
    <xdr:to>
      <xdr:col>7</xdr:col>
      <xdr:colOff>304800</xdr:colOff>
      <xdr:row>47</xdr:row>
      <xdr:rowOff>100012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ED57AFC8-6C78-4B47-B034-3375410EE4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569595</xdr:colOff>
      <xdr:row>36</xdr:row>
      <xdr:rowOff>59055</xdr:rowOff>
    </xdr:from>
    <xdr:to>
      <xdr:col>1</xdr:col>
      <xdr:colOff>405765</xdr:colOff>
      <xdr:row>37</xdr:row>
      <xdr:rowOff>28575</xdr:rowOff>
    </xdr:to>
    <xdr:sp macro="" textlink="">
      <xdr:nvSpPr>
        <xdr:cNvPr id="3" name="TextovéPole 1">
          <a:extLst>
            <a:ext uri="{FF2B5EF4-FFF2-40B4-BE49-F238E27FC236}">
              <a16:creationId xmlns:a16="http://schemas.microsoft.com/office/drawing/2014/main" id="{7861D804-72CA-41BC-A5B8-09905BD8281D}"/>
            </a:ext>
          </a:extLst>
        </xdr:cNvPr>
        <xdr:cNvSpPr txBox="1"/>
      </xdr:nvSpPr>
      <xdr:spPr>
        <a:xfrm>
          <a:off x="569595" y="7421880"/>
          <a:ext cx="445770" cy="1600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/>
        <a:lstStyle/>
        <a:p>
          <a:pPr>
            <a:spcAft>
              <a:spcPts val="0"/>
            </a:spcAft>
          </a:pPr>
          <a:r>
            <a:rPr lang="cs-CZ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ZTRÁTA</a:t>
          </a:r>
          <a:endParaRPr lang="cs-CZ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489585</xdr:colOff>
      <xdr:row>35</xdr:row>
      <xdr:rowOff>80010</xdr:rowOff>
    </xdr:from>
    <xdr:to>
      <xdr:col>7</xdr:col>
      <xdr:colOff>382905</xdr:colOff>
      <xdr:row>36</xdr:row>
      <xdr:rowOff>49530</xdr:rowOff>
    </xdr:to>
    <xdr:sp macro="" textlink="">
      <xdr:nvSpPr>
        <xdr:cNvPr id="4" name="TextovéPole 1">
          <a:extLst>
            <a:ext uri="{FF2B5EF4-FFF2-40B4-BE49-F238E27FC236}">
              <a16:creationId xmlns:a16="http://schemas.microsoft.com/office/drawing/2014/main" id="{8FF4167C-5424-4122-8985-1E1B8AFC46B4}"/>
            </a:ext>
          </a:extLst>
        </xdr:cNvPr>
        <xdr:cNvSpPr txBox="1"/>
      </xdr:nvSpPr>
      <xdr:spPr>
        <a:xfrm>
          <a:off x="4147185" y="7252335"/>
          <a:ext cx="502920" cy="1600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/>
        <a:lstStyle/>
        <a:p>
          <a:pPr>
            <a:spcAft>
              <a:spcPts val="0"/>
            </a:spcAft>
          </a:pPr>
          <a:r>
            <a:rPr lang="cs-CZ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ZISK</a:t>
          </a:r>
          <a:endParaRPr lang="cs-CZ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352425</xdr:colOff>
      <xdr:row>39</xdr:row>
      <xdr:rowOff>158750</xdr:rowOff>
    </xdr:from>
    <xdr:to>
      <xdr:col>8</xdr:col>
      <xdr:colOff>349250</xdr:colOff>
      <xdr:row>52</xdr:row>
      <xdr:rowOff>158750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32984BCB-5221-45F6-A73A-8CA80C0524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0.20625</cdr:x>
      <cdr:y>0.3687</cdr:y>
    </cdr:from>
    <cdr:to>
      <cdr:x>0.33879</cdr:x>
      <cdr:y>0.44297</cdr:y>
    </cdr:to>
    <cdr:sp macro="" textlink="">
      <cdr:nvSpPr>
        <cdr:cNvPr id="2" name="TextovéPole 1">
          <a:extLst xmlns:a="http://schemas.openxmlformats.org/drawingml/2006/main">
            <a:ext uri="{FF2B5EF4-FFF2-40B4-BE49-F238E27FC236}">
              <a16:creationId xmlns:a16="http://schemas.microsoft.com/office/drawing/2014/main" id="{DF1853C9-C43B-4DD3-9EF2-FFE45124F172}"/>
            </a:ext>
          </a:extLst>
        </cdr:cNvPr>
        <cdr:cNvSpPr txBox="1"/>
      </cdr:nvSpPr>
      <cdr:spPr>
        <a:xfrm xmlns:a="http://schemas.openxmlformats.org/drawingml/2006/main">
          <a:off x="879475" y="882650"/>
          <a:ext cx="565150" cy="177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1100"/>
            <a:t>Zisk</a:t>
          </a:r>
        </a:p>
      </cdr:txBody>
    </cdr:sp>
  </cdr:relSizeAnchor>
  <cdr:relSizeAnchor xmlns:cdr="http://schemas.openxmlformats.org/drawingml/2006/chartDrawing">
    <cdr:from>
      <cdr:x>0.7729</cdr:x>
      <cdr:y>0.21751</cdr:y>
    </cdr:from>
    <cdr:to>
      <cdr:x>0.90544</cdr:x>
      <cdr:y>0.29178</cdr:y>
    </cdr:to>
    <cdr:sp macro="" textlink="">
      <cdr:nvSpPr>
        <cdr:cNvPr id="3" name="TextovéPole 1">
          <a:extLst xmlns:a="http://schemas.openxmlformats.org/drawingml/2006/main">
            <a:ext uri="{FF2B5EF4-FFF2-40B4-BE49-F238E27FC236}">
              <a16:creationId xmlns:a16="http://schemas.microsoft.com/office/drawing/2014/main" id="{DCEF9B8F-B851-4C7B-95A1-07CD5913A7D9}"/>
            </a:ext>
          </a:extLst>
        </cdr:cNvPr>
        <cdr:cNvSpPr txBox="1"/>
      </cdr:nvSpPr>
      <cdr:spPr>
        <a:xfrm xmlns:a="http://schemas.openxmlformats.org/drawingml/2006/main">
          <a:off x="3295650" y="520700"/>
          <a:ext cx="565150" cy="177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1100"/>
            <a:t>Ztráta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351790</xdr:colOff>
      <xdr:row>25</xdr:row>
      <xdr:rowOff>63500</xdr:rowOff>
    </xdr:from>
    <xdr:to>
      <xdr:col>13</xdr:col>
      <xdr:colOff>46990</xdr:colOff>
      <xdr:row>40</xdr:row>
      <xdr:rowOff>63500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7D1EC60E-48C1-468D-B986-EB1FF73B3C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480060</xdr:colOff>
      <xdr:row>27</xdr:row>
      <xdr:rowOff>175260</xdr:rowOff>
    </xdr:from>
    <xdr:to>
      <xdr:col>7</xdr:col>
      <xdr:colOff>373380</xdr:colOff>
      <xdr:row>28</xdr:row>
      <xdr:rowOff>144780</xdr:rowOff>
    </xdr:to>
    <xdr:sp macro="" textlink="">
      <xdr:nvSpPr>
        <xdr:cNvPr id="3" name="TextovéPole 1">
          <a:extLst>
            <a:ext uri="{FF2B5EF4-FFF2-40B4-BE49-F238E27FC236}">
              <a16:creationId xmlns:a16="http://schemas.microsoft.com/office/drawing/2014/main" id="{E98F871D-BD83-409D-91C4-68C5D8653531}"/>
            </a:ext>
          </a:extLst>
        </xdr:cNvPr>
        <xdr:cNvSpPr txBox="1"/>
      </xdr:nvSpPr>
      <xdr:spPr>
        <a:xfrm>
          <a:off x="4137660" y="5318760"/>
          <a:ext cx="502920" cy="1600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/>
        <a:lstStyle/>
        <a:p>
          <a:pPr>
            <a:spcAft>
              <a:spcPts val="0"/>
            </a:spcAft>
          </a:pPr>
          <a:r>
            <a:rPr lang="cs-CZ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ZISK</a:t>
          </a:r>
          <a:endParaRPr lang="cs-CZ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10</xdr:col>
      <xdr:colOff>502920</xdr:colOff>
      <xdr:row>30</xdr:row>
      <xdr:rowOff>68580</xdr:rowOff>
    </xdr:from>
    <xdr:to>
      <xdr:col>11</xdr:col>
      <xdr:colOff>396240</xdr:colOff>
      <xdr:row>31</xdr:row>
      <xdr:rowOff>38100</xdr:rowOff>
    </xdr:to>
    <xdr:sp macro="" textlink="">
      <xdr:nvSpPr>
        <xdr:cNvPr id="4" name="TextovéPole 1">
          <a:extLst>
            <a:ext uri="{FF2B5EF4-FFF2-40B4-BE49-F238E27FC236}">
              <a16:creationId xmlns:a16="http://schemas.microsoft.com/office/drawing/2014/main" id="{2BBA4C27-5D05-47EB-BFD2-13CE151CA1EA}"/>
            </a:ext>
          </a:extLst>
        </xdr:cNvPr>
        <xdr:cNvSpPr txBox="1"/>
      </xdr:nvSpPr>
      <xdr:spPr>
        <a:xfrm>
          <a:off x="6598920" y="5783580"/>
          <a:ext cx="502920" cy="1600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/>
        <a:lstStyle/>
        <a:p>
          <a:pPr>
            <a:spcAft>
              <a:spcPts val="0"/>
            </a:spcAft>
          </a:pPr>
          <a:r>
            <a:rPr lang="cs-CZ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ZTRÁTA</a:t>
          </a:r>
          <a:endParaRPr lang="cs-CZ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m0002/Dropbox/OPF/V&#253;uka/NPMFM/FIU_MFM_S05_&#345;e&#353;en&#23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m0002/Dropbox/OPF/V&#253;uka/NPMFM/FIU_NPMFM_&#344;e&#353;en&#237;_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"/>
      <sheetName val="2."/>
    </sheetNames>
    <sheetDataSet>
      <sheetData sheetId="0">
        <row r="31">
          <cell r="B31" t="str">
            <v>nezaj. příjem v CZK</v>
          </cell>
          <cell r="C31" t="str">
            <v>zaj. příjem v CZK</v>
          </cell>
        </row>
        <row r="32">
          <cell r="A32">
            <v>2.8</v>
          </cell>
          <cell r="B32">
            <v>6440000</v>
          </cell>
          <cell r="C32">
            <v>6670000</v>
          </cell>
        </row>
        <row r="33">
          <cell r="A33">
            <v>2.85</v>
          </cell>
          <cell r="B33">
            <v>6555000</v>
          </cell>
          <cell r="C33">
            <v>6670000</v>
          </cell>
        </row>
        <row r="34">
          <cell r="A34">
            <v>2.9</v>
          </cell>
          <cell r="B34">
            <v>6670000</v>
          </cell>
          <cell r="C34">
            <v>6670000</v>
          </cell>
        </row>
        <row r="35">
          <cell r="A35">
            <v>2.95</v>
          </cell>
          <cell r="B35">
            <v>6785000</v>
          </cell>
          <cell r="C35">
            <v>6670000</v>
          </cell>
        </row>
        <row r="36">
          <cell r="A36">
            <v>3</v>
          </cell>
          <cell r="B36">
            <v>6900000</v>
          </cell>
          <cell r="C36">
            <v>6670000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"/>
      <sheetName val="2."/>
      <sheetName val="3."/>
    </sheetNames>
    <sheetDataSet>
      <sheetData sheetId="0" refreshError="1"/>
      <sheetData sheetId="1" refreshError="1"/>
      <sheetData sheetId="2">
        <row r="18">
          <cell r="B18" t="str">
            <v>nezaj. výdej v EUR</v>
          </cell>
          <cell r="C18" t="str">
            <v>zaj. výdej v EUR</v>
          </cell>
        </row>
        <row r="19">
          <cell r="A19">
            <v>1.1240000000000001</v>
          </cell>
          <cell r="B19">
            <v>2669039.1459074728</v>
          </cell>
          <cell r="C19">
            <v>2450980.3921568627</v>
          </cell>
        </row>
        <row r="20">
          <cell r="A20">
            <v>1.1739999999999999</v>
          </cell>
          <cell r="B20">
            <v>2555366.2691652472</v>
          </cell>
          <cell r="C20">
            <v>2450980.3921568627</v>
          </cell>
        </row>
        <row r="21">
          <cell r="A21">
            <v>1.224</v>
          </cell>
          <cell r="B21">
            <v>2450980.3921568627</v>
          </cell>
          <cell r="C21">
            <v>2450980.3921568627</v>
          </cell>
        </row>
        <row r="22">
          <cell r="A22">
            <v>1.274</v>
          </cell>
          <cell r="B22">
            <v>2354788.0690737832</v>
          </cell>
          <cell r="C22">
            <v>2450980.3921568627</v>
          </cell>
        </row>
        <row r="23">
          <cell r="A23">
            <v>1.3240000000000001</v>
          </cell>
          <cell r="B23">
            <v>2265861.0271903323</v>
          </cell>
          <cell r="C23">
            <v>2450980.3921568627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6"/>
  <sheetViews>
    <sheetView workbookViewId="0"/>
  </sheetViews>
  <sheetFormatPr defaultRowHeight="15" x14ac:dyDescent="0.25"/>
  <sheetData>
    <row r="1" spans="1:7" ht="18.75" x14ac:dyDescent="0.3">
      <c r="A1" s="1" t="s">
        <v>4</v>
      </c>
    </row>
    <row r="2" spans="1:7" ht="18.75" x14ac:dyDescent="0.3">
      <c r="A2" s="1" t="s">
        <v>3</v>
      </c>
    </row>
    <row r="3" spans="1:7" ht="18.75" x14ac:dyDescent="0.3">
      <c r="A3" s="1" t="s">
        <v>2</v>
      </c>
    </row>
    <row r="4" spans="1:7" ht="18.75" x14ac:dyDescent="0.3">
      <c r="A4" s="1" t="s">
        <v>0</v>
      </c>
    </row>
    <row r="6" spans="1:7" x14ac:dyDescent="0.25">
      <c r="A6" s="3" t="s">
        <v>35</v>
      </c>
    </row>
    <row r="7" spans="1:7" x14ac:dyDescent="0.25">
      <c r="A7" s="3" t="s">
        <v>10</v>
      </c>
    </row>
    <row r="9" spans="1:7" ht="18" x14ac:dyDescent="0.35">
      <c r="C9" s="3" t="s">
        <v>11</v>
      </c>
    </row>
    <row r="12" spans="1:7" ht="15.75" x14ac:dyDescent="0.25">
      <c r="C12" s="4" t="s">
        <v>12</v>
      </c>
      <c r="E12" s="4" t="s">
        <v>13</v>
      </c>
    </row>
    <row r="13" spans="1:7" ht="15.75" x14ac:dyDescent="0.25">
      <c r="A13" s="4" t="s">
        <v>14</v>
      </c>
      <c r="C13" s="5">
        <v>5.32</v>
      </c>
      <c r="E13" s="5">
        <v>5.47</v>
      </c>
    </row>
    <row r="14" spans="1:7" ht="15.75" x14ac:dyDescent="0.25">
      <c r="A14" s="4" t="s">
        <v>15</v>
      </c>
      <c r="C14" s="5">
        <v>33</v>
      </c>
      <c r="D14" s="6" t="s">
        <v>16</v>
      </c>
      <c r="E14" s="5">
        <v>43</v>
      </c>
      <c r="G14" s="3" t="s">
        <v>17</v>
      </c>
    </row>
    <row r="15" spans="1:7" ht="15.75" x14ac:dyDescent="0.25">
      <c r="A15" s="7" t="s">
        <v>18</v>
      </c>
      <c r="C15" s="10">
        <f>C13+0.33</f>
        <v>5.65</v>
      </c>
      <c r="D15" s="9"/>
      <c r="E15" s="8">
        <f>E13+0.43</f>
        <v>5.8999999999999995</v>
      </c>
    </row>
    <row r="17" spans="1:9" x14ac:dyDescent="0.25">
      <c r="A17" s="3" t="s">
        <v>36</v>
      </c>
    </row>
    <row r="18" spans="1:9" x14ac:dyDescent="0.25">
      <c r="A18" s="3" t="s">
        <v>37</v>
      </c>
    </row>
    <row r="19" spans="1:9" x14ac:dyDescent="0.25">
      <c r="A19" s="3" t="s">
        <v>38</v>
      </c>
    </row>
    <row r="21" spans="1:9" x14ac:dyDescent="0.25">
      <c r="A21" s="3" t="s">
        <v>39</v>
      </c>
    </row>
    <row r="22" spans="1:9" x14ac:dyDescent="0.25">
      <c r="A22" s="3"/>
    </row>
    <row r="23" spans="1:9" x14ac:dyDescent="0.25">
      <c r="B23" s="3" t="s">
        <v>40</v>
      </c>
      <c r="C23" s="3"/>
      <c r="D23" s="3">
        <v>1800000</v>
      </c>
      <c r="E23" s="3" t="s">
        <v>23</v>
      </c>
    </row>
    <row r="25" spans="1:9" x14ac:dyDescent="0.25">
      <c r="B25" s="3" t="s">
        <v>41</v>
      </c>
      <c r="C25" s="3"/>
      <c r="D25" s="3"/>
      <c r="E25" s="11" t="s">
        <v>50</v>
      </c>
      <c r="F25" s="3"/>
      <c r="G25" s="3"/>
      <c r="H25" s="12">
        <f>D23*C15</f>
        <v>10170000</v>
      </c>
      <c r="I25" s="12" t="s">
        <v>25</v>
      </c>
    </row>
    <row r="26" spans="1:9" x14ac:dyDescent="0.25">
      <c r="B26" s="3"/>
      <c r="C26" s="3"/>
      <c r="D26" s="3"/>
      <c r="E26" s="3"/>
      <c r="F26" s="13" t="s">
        <v>26</v>
      </c>
      <c r="G26" s="3"/>
      <c r="H26" s="3"/>
    </row>
    <row r="28" spans="1:9" x14ac:dyDescent="0.25">
      <c r="A28" s="3" t="s">
        <v>42</v>
      </c>
    </row>
    <row r="29" spans="1:9" x14ac:dyDescent="0.25">
      <c r="A29" s="3" t="s">
        <v>43</v>
      </c>
    </row>
    <row r="31" spans="1:9" x14ac:dyDescent="0.25">
      <c r="A31" s="13" t="s">
        <v>44</v>
      </c>
      <c r="B31" s="3" t="s">
        <v>45</v>
      </c>
      <c r="C31" s="3" t="s">
        <v>46</v>
      </c>
    </row>
    <row r="32" spans="1:9" x14ac:dyDescent="0.25">
      <c r="A32" s="15">
        <v>5.05</v>
      </c>
      <c r="B32" s="3">
        <f>D23*A32</f>
        <v>9090000</v>
      </c>
      <c r="C32" s="12">
        <f>H25</f>
        <v>10170000</v>
      </c>
    </row>
    <row r="33" spans="1:3" x14ac:dyDescent="0.25">
      <c r="A33" s="15">
        <v>5.35</v>
      </c>
      <c r="B33" s="3">
        <f>D23*A33</f>
        <v>9630000</v>
      </c>
      <c r="C33" s="12">
        <f>H25</f>
        <v>10170000</v>
      </c>
    </row>
    <row r="34" spans="1:3" x14ac:dyDescent="0.25">
      <c r="A34" s="16">
        <v>5.65</v>
      </c>
      <c r="B34" s="12">
        <f>D23*A34</f>
        <v>10170000</v>
      </c>
      <c r="C34" s="12">
        <f>H25</f>
        <v>10170000</v>
      </c>
    </row>
    <row r="35" spans="1:3" x14ac:dyDescent="0.25">
      <c r="A35" s="15">
        <v>5.95</v>
      </c>
      <c r="B35" s="12">
        <f>D23*A35</f>
        <v>10710000</v>
      </c>
      <c r="C35" s="3">
        <f>H25</f>
        <v>10170000</v>
      </c>
    </row>
    <row r="36" spans="1:3" x14ac:dyDescent="0.25">
      <c r="A36" s="15">
        <v>6.25</v>
      </c>
      <c r="B36" s="12">
        <f>D23*A36</f>
        <v>11250000</v>
      </c>
      <c r="C36" s="3">
        <f>H25</f>
        <v>10170000</v>
      </c>
    </row>
    <row r="38" spans="1:3" x14ac:dyDescent="0.25">
      <c r="A38" s="3" t="s">
        <v>30</v>
      </c>
    </row>
    <row r="54" spans="1:1" x14ac:dyDescent="0.25">
      <c r="A54" s="3" t="s">
        <v>47</v>
      </c>
    </row>
    <row r="55" spans="1:1" x14ac:dyDescent="0.25">
      <c r="A55" s="3" t="s">
        <v>48</v>
      </c>
    </row>
    <row r="56" spans="1:1" x14ac:dyDescent="0.25">
      <c r="A56" s="3" t="s">
        <v>49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2"/>
  <sheetViews>
    <sheetView workbookViewId="0"/>
  </sheetViews>
  <sheetFormatPr defaultRowHeight="15" x14ac:dyDescent="0.25"/>
  <sheetData>
    <row r="1" spans="1:7" ht="18.75" x14ac:dyDescent="0.3">
      <c r="A1" s="1" t="s">
        <v>5</v>
      </c>
    </row>
    <row r="2" spans="1:7" ht="18.75" x14ac:dyDescent="0.3">
      <c r="A2" s="1" t="s">
        <v>3</v>
      </c>
    </row>
    <row r="3" spans="1:7" ht="18.75" x14ac:dyDescent="0.3">
      <c r="A3" s="1" t="s">
        <v>1</v>
      </c>
    </row>
    <row r="4" spans="1:7" ht="18.75" x14ac:dyDescent="0.3">
      <c r="A4" s="1" t="s">
        <v>0</v>
      </c>
    </row>
    <row r="6" spans="1:7" x14ac:dyDescent="0.25">
      <c r="A6" s="3" t="s">
        <v>9</v>
      </c>
    </row>
    <row r="7" spans="1:7" x14ac:dyDescent="0.25">
      <c r="A7" s="3" t="s">
        <v>10</v>
      </c>
    </row>
    <row r="9" spans="1:7" ht="18" x14ac:dyDescent="0.35">
      <c r="C9" s="3" t="s">
        <v>11</v>
      </c>
    </row>
    <row r="12" spans="1:7" ht="15.75" x14ac:dyDescent="0.25">
      <c r="C12" s="4" t="s">
        <v>12</v>
      </c>
      <c r="E12" s="4" t="s">
        <v>13</v>
      </c>
    </row>
    <row r="13" spans="1:7" ht="15.75" x14ac:dyDescent="0.25">
      <c r="A13" s="4" t="s">
        <v>14</v>
      </c>
      <c r="C13" s="5">
        <v>5.32</v>
      </c>
      <c r="E13" s="5">
        <v>5.47</v>
      </c>
    </row>
    <row r="14" spans="1:7" ht="15.75" x14ac:dyDescent="0.25">
      <c r="A14" s="4" t="s">
        <v>15</v>
      </c>
      <c r="C14" s="5">
        <v>33</v>
      </c>
      <c r="D14" s="6" t="s">
        <v>16</v>
      </c>
      <c r="E14" s="5">
        <v>43</v>
      </c>
      <c r="G14" s="3" t="s">
        <v>17</v>
      </c>
    </row>
    <row r="15" spans="1:7" ht="15.75" x14ac:dyDescent="0.25">
      <c r="A15" s="7" t="s">
        <v>18</v>
      </c>
      <c r="C15" s="8">
        <f>C13+0.33</f>
        <v>5.65</v>
      </c>
      <c r="D15" s="9"/>
      <c r="E15" s="10">
        <f>E13+0.43</f>
        <v>5.8999999999999995</v>
      </c>
    </row>
    <row r="17" spans="1:9" x14ac:dyDescent="0.25">
      <c r="A17" s="3" t="s">
        <v>19</v>
      </c>
    </row>
    <row r="18" spans="1:9" x14ac:dyDescent="0.25">
      <c r="A18" s="3" t="s">
        <v>20</v>
      </c>
    </row>
    <row r="19" spans="1:9" x14ac:dyDescent="0.25">
      <c r="A19" s="3" t="s">
        <v>21</v>
      </c>
    </row>
    <row r="20" spans="1:9" x14ac:dyDescent="0.25">
      <c r="A20" s="3"/>
      <c r="B20" s="3" t="s">
        <v>22</v>
      </c>
      <c r="C20" s="3"/>
      <c r="D20" s="3">
        <v>1800000</v>
      </c>
      <c r="E20" s="3" t="s">
        <v>23</v>
      </c>
    </row>
    <row r="21" spans="1:9" x14ac:dyDescent="0.25">
      <c r="A21" s="3"/>
    </row>
    <row r="22" spans="1:9" x14ac:dyDescent="0.25">
      <c r="B22" s="3" t="s">
        <v>24</v>
      </c>
      <c r="C22" s="3"/>
      <c r="D22" s="3"/>
      <c r="E22" s="11" t="s">
        <v>34</v>
      </c>
      <c r="F22" s="3"/>
      <c r="G22" s="3"/>
      <c r="H22" s="12">
        <f>D20*E15</f>
        <v>10619999.999999998</v>
      </c>
      <c r="I22" s="12" t="s">
        <v>25</v>
      </c>
    </row>
    <row r="23" spans="1:9" x14ac:dyDescent="0.25">
      <c r="B23" s="3"/>
      <c r="C23" s="3"/>
      <c r="D23" s="3"/>
      <c r="E23" s="11"/>
      <c r="F23" s="13" t="s">
        <v>26</v>
      </c>
      <c r="G23" s="3"/>
      <c r="H23" s="12"/>
      <c r="I23" s="12"/>
    </row>
    <row r="24" spans="1:9" x14ac:dyDescent="0.25">
      <c r="B24" s="3"/>
      <c r="C24" s="3"/>
      <c r="D24" s="3"/>
      <c r="E24" s="11"/>
      <c r="F24" s="3"/>
      <c r="G24" s="3"/>
      <c r="H24" s="12"/>
      <c r="I24" s="12"/>
    </row>
    <row r="25" spans="1:9" x14ac:dyDescent="0.25">
      <c r="A25" s="13" t="s">
        <v>27</v>
      </c>
      <c r="B25" s="3" t="s">
        <v>28</v>
      </c>
      <c r="C25" s="3" t="s">
        <v>29</v>
      </c>
      <c r="E25" s="3"/>
      <c r="G25" s="3"/>
      <c r="H25" s="3"/>
    </row>
    <row r="26" spans="1:9" ht="15.75" x14ac:dyDescent="0.25">
      <c r="A26" s="5">
        <v>5.3</v>
      </c>
      <c r="B26" s="12">
        <f>D20*A26</f>
        <v>9540000</v>
      </c>
      <c r="C26" s="3">
        <f>H22</f>
        <v>10619999.999999998</v>
      </c>
    </row>
    <row r="27" spans="1:9" ht="15.75" x14ac:dyDescent="0.25">
      <c r="A27" s="5">
        <v>5.6</v>
      </c>
      <c r="B27" s="12">
        <f>D20*A27</f>
        <v>10080000</v>
      </c>
      <c r="C27" s="3">
        <f>H22</f>
        <v>10619999.999999998</v>
      </c>
    </row>
    <row r="28" spans="1:9" ht="15.75" x14ac:dyDescent="0.25">
      <c r="A28" s="14">
        <v>5.9</v>
      </c>
      <c r="B28" s="12">
        <f>D20*A28</f>
        <v>10620000</v>
      </c>
      <c r="C28" s="12">
        <f>H22</f>
        <v>10619999.999999998</v>
      </c>
    </row>
    <row r="29" spans="1:9" ht="15.75" x14ac:dyDescent="0.25">
      <c r="A29" s="5">
        <v>6.2</v>
      </c>
      <c r="B29" s="3">
        <f>D20*A29</f>
        <v>11160000</v>
      </c>
      <c r="C29" s="12">
        <f>H22</f>
        <v>10619999.999999998</v>
      </c>
    </row>
    <row r="30" spans="1:9" ht="15.75" x14ac:dyDescent="0.25">
      <c r="A30" s="5">
        <v>6.5</v>
      </c>
      <c r="B30" s="3">
        <f>D20*A30</f>
        <v>11700000</v>
      </c>
      <c r="C30" s="12">
        <f>H22</f>
        <v>10619999.999999998</v>
      </c>
    </row>
    <row r="33" spans="1:1" x14ac:dyDescent="0.25">
      <c r="A33" s="3" t="s">
        <v>30</v>
      </c>
    </row>
    <row r="50" spans="2:2" x14ac:dyDescent="0.25">
      <c r="B50" s="3" t="s">
        <v>31</v>
      </c>
    </row>
    <row r="51" spans="2:2" x14ac:dyDescent="0.25">
      <c r="B51" s="3" t="s">
        <v>32</v>
      </c>
    </row>
    <row r="52" spans="2:2" x14ac:dyDescent="0.25">
      <c r="B52" s="3" t="s">
        <v>33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4CDD4-9DA1-4218-891A-754D7C334A34}">
  <dimension ref="A1:I57"/>
  <sheetViews>
    <sheetView workbookViewId="0"/>
  </sheetViews>
  <sheetFormatPr defaultRowHeight="15" x14ac:dyDescent="0.25"/>
  <sheetData>
    <row r="1" spans="1:5" ht="18.75" x14ac:dyDescent="0.3">
      <c r="A1" s="1" t="s">
        <v>99</v>
      </c>
    </row>
    <row r="2" spans="1:5" ht="18.75" x14ac:dyDescent="0.3">
      <c r="A2" s="1" t="s">
        <v>98</v>
      </c>
    </row>
    <row r="3" spans="1:5" ht="18.75" x14ac:dyDescent="0.3">
      <c r="A3" s="1" t="s">
        <v>97</v>
      </c>
    </row>
    <row r="4" spans="1:5" ht="18.75" x14ac:dyDescent="0.3">
      <c r="A4" s="1" t="s">
        <v>96</v>
      </c>
    </row>
    <row r="7" spans="1:5" x14ac:dyDescent="0.25">
      <c r="A7" s="3" t="s">
        <v>35</v>
      </c>
    </row>
    <row r="8" spans="1:5" x14ac:dyDescent="0.25">
      <c r="A8" s="3" t="s">
        <v>95</v>
      </c>
    </row>
    <row r="10" spans="1:5" ht="18" x14ac:dyDescent="0.35">
      <c r="C10" s="3" t="s">
        <v>94</v>
      </c>
    </row>
    <row r="13" spans="1:5" ht="15.75" x14ac:dyDescent="0.25">
      <c r="C13" s="4" t="s">
        <v>12</v>
      </c>
      <c r="E13" s="4" t="s">
        <v>13</v>
      </c>
    </row>
    <row r="14" spans="1:5" ht="15.75" x14ac:dyDescent="0.25">
      <c r="A14" s="4" t="s">
        <v>93</v>
      </c>
      <c r="C14" s="5">
        <v>2.9319999999999999</v>
      </c>
      <c r="E14" s="5">
        <v>2.9470000000000001</v>
      </c>
    </row>
    <row r="15" spans="1:5" ht="15.75" x14ac:dyDescent="0.25">
      <c r="A15" s="4" t="s">
        <v>92</v>
      </c>
      <c r="C15" s="23" t="s">
        <v>91</v>
      </c>
      <c r="D15" s="6" t="s">
        <v>90</v>
      </c>
      <c r="E15" s="23" t="s">
        <v>89</v>
      </c>
    </row>
    <row r="16" spans="1:5" ht="15.75" x14ac:dyDescent="0.25">
      <c r="A16" s="7" t="s">
        <v>88</v>
      </c>
      <c r="C16" s="22">
        <f>C14-0.032</f>
        <v>2.9</v>
      </c>
      <c r="E16" s="21">
        <f>E14-0.027</f>
        <v>2.92</v>
      </c>
    </row>
    <row r="18" spans="1:9" x14ac:dyDescent="0.25">
      <c r="A18" s="3" t="s">
        <v>87</v>
      </c>
    </row>
    <row r="19" spans="1:9" x14ac:dyDescent="0.25">
      <c r="A19" s="3" t="s">
        <v>86</v>
      </c>
    </row>
    <row r="20" spans="1:9" x14ac:dyDescent="0.25">
      <c r="A20" s="3" t="s">
        <v>85</v>
      </c>
    </row>
    <row r="22" spans="1:9" x14ac:dyDescent="0.25">
      <c r="A22" s="3" t="s">
        <v>84</v>
      </c>
    </row>
    <row r="23" spans="1:9" x14ac:dyDescent="0.25">
      <c r="A23" s="3"/>
    </row>
    <row r="24" spans="1:9" x14ac:dyDescent="0.25">
      <c r="B24" s="3" t="s">
        <v>83</v>
      </c>
      <c r="C24" s="3"/>
      <c r="D24" s="3">
        <v>2300000</v>
      </c>
      <c r="E24" s="3" t="s">
        <v>82</v>
      </c>
    </row>
    <row r="26" spans="1:9" x14ac:dyDescent="0.25">
      <c r="B26" s="3" t="s">
        <v>41</v>
      </c>
      <c r="C26" s="3"/>
      <c r="D26" s="3"/>
      <c r="E26" s="11" t="s">
        <v>81</v>
      </c>
      <c r="F26" s="3"/>
      <c r="G26" s="3"/>
      <c r="H26" s="12">
        <f>D24*C16</f>
        <v>6670000</v>
      </c>
      <c r="I26" s="3" t="s">
        <v>25</v>
      </c>
    </row>
    <row r="27" spans="1:9" x14ac:dyDescent="0.25">
      <c r="B27" s="3"/>
      <c r="C27" s="3"/>
      <c r="D27" s="3"/>
      <c r="E27" s="3"/>
      <c r="F27" s="13" t="s">
        <v>80</v>
      </c>
      <c r="G27" s="3"/>
      <c r="H27" s="3"/>
    </row>
    <row r="29" spans="1:9" x14ac:dyDescent="0.25">
      <c r="A29" s="3" t="s">
        <v>42</v>
      </c>
    </row>
    <row r="30" spans="1:9" x14ac:dyDescent="0.25">
      <c r="A30" s="3" t="s">
        <v>43</v>
      </c>
    </row>
    <row r="32" spans="1:9" x14ac:dyDescent="0.25">
      <c r="A32" s="13" t="s">
        <v>79</v>
      </c>
      <c r="B32" s="3" t="s">
        <v>45</v>
      </c>
      <c r="C32" s="3" t="s">
        <v>46</v>
      </c>
    </row>
    <row r="33" spans="1:3" x14ac:dyDescent="0.25">
      <c r="A33" s="19">
        <v>2.8</v>
      </c>
      <c r="B33" s="3">
        <f>D24*A33</f>
        <v>6440000</v>
      </c>
      <c r="C33" s="12">
        <f>H26</f>
        <v>6670000</v>
      </c>
    </row>
    <row r="34" spans="1:3" x14ac:dyDescent="0.25">
      <c r="A34" s="19">
        <v>2.85</v>
      </c>
      <c r="B34" s="3">
        <f>D24*A34</f>
        <v>6555000</v>
      </c>
      <c r="C34" s="12">
        <f>H26</f>
        <v>6670000</v>
      </c>
    </row>
    <row r="35" spans="1:3" x14ac:dyDescent="0.25">
      <c r="A35" s="20">
        <v>2.9</v>
      </c>
      <c r="B35" s="12">
        <f>D24*A35</f>
        <v>6670000</v>
      </c>
      <c r="C35" s="12">
        <f>H26</f>
        <v>6670000</v>
      </c>
    </row>
    <row r="36" spans="1:3" x14ac:dyDescent="0.25">
      <c r="A36" s="19">
        <v>2.95</v>
      </c>
      <c r="B36" s="12">
        <f>D24*A36</f>
        <v>6785000</v>
      </c>
      <c r="C36" s="3">
        <f>H26</f>
        <v>6670000</v>
      </c>
    </row>
    <row r="37" spans="1:3" x14ac:dyDescent="0.25">
      <c r="A37" s="19">
        <v>3</v>
      </c>
      <c r="B37" s="12">
        <f>D24*A37</f>
        <v>6900000</v>
      </c>
      <c r="C37" s="3">
        <f>H26</f>
        <v>6670000</v>
      </c>
    </row>
    <row r="39" spans="1:3" x14ac:dyDescent="0.25">
      <c r="A39" s="3" t="s">
        <v>30</v>
      </c>
    </row>
    <row r="55" spans="1:1" x14ac:dyDescent="0.25">
      <c r="A55" s="3" t="s">
        <v>78</v>
      </c>
    </row>
    <row r="56" spans="1:1" x14ac:dyDescent="0.25">
      <c r="A56" s="3" t="s">
        <v>77</v>
      </c>
    </row>
    <row r="57" spans="1:1" x14ac:dyDescent="0.25">
      <c r="A57" s="3" t="s">
        <v>76</v>
      </c>
    </row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0AA46-8F91-46F6-94B9-16E3BEE27373}">
  <dimension ref="A1:P45"/>
  <sheetViews>
    <sheetView workbookViewId="0"/>
  </sheetViews>
  <sheetFormatPr defaultRowHeight="15" x14ac:dyDescent="0.25"/>
  <cols>
    <col min="11" max="11" width="12.7109375" customWidth="1"/>
  </cols>
  <sheetData>
    <row r="1" spans="1:16" ht="18.75" x14ac:dyDescent="0.3">
      <c r="A1" s="1" t="s">
        <v>120</v>
      </c>
    </row>
    <row r="2" spans="1:16" ht="18.75" x14ac:dyDescent="0.3">
      <c r="A2" s="1" t="s">
        <v>119</v>
      </c>
    </row>
    <row r="3" spans="1:16" ht="18.75" x14ac:dyDescent="0.3">
      <c r="A3" s="1" t="s">
        <v>118</v>
      </c>
    </row>
    <row r="5" spans="1:16" x14ac:dyDescent="0.25">
      <c r="A5" s="3" t="s">
        <v>117</v>
      </c>
    </row>
    <row r="6" spans="1:16" x14ac:dyDescent="0.25">
      <c r="A6" s="3" t="s">
        <v>116</v>
      </c>
    </row>
    <row r="8" spans="1:16" x14ac:dyDescent="0.25">
      <c r="B8" s="3" t="s">
        <v>115</v>
      </c>
      <c r="C8" s="3"/>
      <c r="D8" s="3">
        <v>3000000</v>
      </c>
      <c r="E8" s="3" t="s">
        <v>114</v>
      </c>
      <c r="F8" s="3"/>
      <c r="G8" s="3"/>
    </row>
    <row r="9" spans="1:16" x14ac:dyDescent="0.25">
      <c r="B9" s="3" t="s">
        <v>113</v>
      </c>
      <c r="C9" s="3"/>
      <c r="D9" s="3">
        <v>1.224</v>
      </c>
      <c r="E9" s="3" t="s">
        <v>27</v>
      </c>
      <c r="F9" s="3"/>
      <c r="G9" s="3"/>
      <c r="I9" s="24" t="s">
        <v>112</v>
      </c>
      <c r="J9" s="24"/>
      <c r="K9" s="29">
        <f>1/D9</f>
        <v>0.81699346405228757</v>
      </c>
      <c r="L9" s="24" t="s">
        <v>111</v>
      </c>
      <c r="M9" s="24" t="s">
        <v>107</v>
      </c>
    </row>
    <row r="10" spans="1:16" x14ac:dyDescent="0.25">
      <c r="B10" s="3"/>
      <c r="C10" s="3"/>
      <c r="D10" s="3"/>
      <c r="E10" s="3"/>
      <c r="F10" s="3"/>
      <c r="G10" s="3"/>
      <c r="I10" s="28"/>
      <c r="J10" s="28"/>
      <c r="K10" s="28"/>
      <c r="L10" s="28"/>
    </row>
    <row r="11" spans="1:16" x14ac:dyDescent="0.25">
      <c r="B11" s="3"/>
      <c r="C11" s="3"/>
      <c r="D11" s="3"/>
      <c r="E11" s="3"/>
      <c r="F11" s="3"/>
      <c r="G11" s="3"/>
      <c r="I11" s="28"/>
      <c r="J11" s="28"/>
      <c r="K11" s="28"/>
      <c r="L11" s="28"/>
    </row>
    <row r="12" spans="1:16" x14ac:dyDescent="0.25">
      <c r="B12" s="3" t="s">
        <v>109</v>
      </c>
      <c r="C12" s="3"/>
      <c r="D12" s="27" t="s">
        <v>110</v>
      </c>
      <c r="E12" s="3"/>
      <c r="F12" s="12">
        <f>D8/D9</f>
        <v>2450980.3921568627</v>
      </c>
      <c r="G12" s="12" t="s">
        <v>64</v>
      </c>
      <c r="I12" s="24" t="s">
        <v>109</v>
      </c>
      <c r="J12" s="24"/>
      <c r="K12" s="24" t="s">
        <v>108</v>
      </c>
      <c r="L12" s="24"/>
      <c r="M12" s="24"/>
      <c r="N12" s="26">
        <f>D8*K9</f>
        <v>2450980.3921568627</v>
      </c>
      <c r="O12" s="26" t="s">
        <v>64</v>
      </c>
      <c r="P12" s="24" t="s">
        <v>107</v>
      </c>
    </row>
    <row r="13" spans="1:16" x14ac:dyDescent="0.25">
      <c r="B13" s="3"/>
      <c r="C13" s="3"/>
      <c r="D13" s="25" t="s">
        <v>106</v>
      </c>
      <c r="E13" s="3"/>
      <c r="F13" s="3"/>
      <c r="G13" s="3"/>
      <c r="I13" s="24"/>
      <c r="J13" s="24"/>
      <c r="K13" s="24"/>
      <c r="L13" s="24"/>
      <c r="M13" s="24" t="s">
        <v>105</v>
      </c>
      <c r="N13" s="24"/>
      <c r="O13" s="24"/>
    </row>
    <row r="15" spans="1:16" x14ac:dyDescent="0.25">
      <c r="A15" s="3" t="s">
        <v>19</v>
      </c>
    </row>
    <row r="16" spans="1:16" x14ac:dyDescent="0.25">
      <c r="A16" s="3" t="s">
        <v>21</v>
      </c>
    </row>
    <row r="18" spans="1:3" x14ac:dyDescent="0.25">
      <c r="A18" s="13" t="s">
        <v>27</v>
      </c>
      <c r="B18" s="3" t="s">
        <v>104</v>
      </c>
      <c r="C18" s="3" t="s">
        <v>103</v>
      </c>
    </row>
    <row r="19" spans="1:3" ht="15.75" x14ac:dyDescent="0.25">
      <c r="A19" s="5">
        <v>1.1240000000000001</v>
      </c>
      <c r="B19" s="3">
        <f>D8/A19</f>
        <v>2669039.1459074728</v>
      </c>
      <c r="C19" s="12">
        <f>F12</f>
        <v>2450980.3921568627</v>
      </c>
    </row>
    <row r="20" spans="1:3" ht="15.75" x14ac:dyDescent="0.25">
      <c r="A20" s="5">
        <v>1.1739999999999999</v>
      </c>
      <c r="B20" s="3">
        <f>D8/A20</f>
        <v>2555366.2691652472</v>
      </c>
      <c r="C20" s="12">
        <f>F12</f>
        <v>2450980.3921568627</v>
      </c>
    </row>
    <row r="21" spans="1:3" ht="15.75" x14ac:dyDescent="0.25">
      <c r="A21" s="14">
        <v>1.224</v>
      </c>
      <c r="B21" s="12">
        <f>D8/A21</f>
        <v>2450980.3921568627</v>
      </c>
      <c r="C21" s="12">
        <f>F12</f>
        <v>2450980.3921568627</v>
      </c>
    </row>
    <row r="22" spans="1:3" ht="15.75" x14ac:dyDescent="0.25">
      <c r="A22" s="5">
        <v>1.274</v>
      </c>
      <c r="B22" s="12">
        <f>D8/A22</f>
        <v>2354788.0690737832</v>
      </c>
      <c r="C22" s="3">
        <f>F12</f>
        <v>2450980.3921568627</v>
      </c>
    </row>
    <row r="23" spans="1:3" ht="15.75" x14ac:dyDescent="0.25">
      <c r="A23" s="5">
        <v>1.3240000000000001</v>
      </c>
      <c r="B23" s="12">
        <f>D8/A23</f>
        <v>2265861.0271903323</v>
      </c>
      <c r="C23" s="3">
        <f>F12</f>
        <v>2450980.3921568627</v>
      </c>
    </row>
    <row r="26" spans="1:3" x14ac:dyDescent="0.25">
      <c r="A26" s="3" t="s">
        <v>30</v>
      </c>
    </row>
    <row r="43" spans="2:2" x14ac:dyDescent="0.25">
      <c r="B43" s="3" t="s">
        <v>102</v>
      </c>
    </row>
    <row r="44" spans="2:2" x14ac:dyDescent="0.25">
      <c r="B44" s="3" t="s">
        <v>101</v>
      </c>
    </row>
    <row r="45" spans="2:2" x14ac:dyDescent="0.25">
      <c r="B45" s="3" t="s">
        <v>100</v>
      </c>
    </row>
  </sheetData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1B8BA-3CB6-4F57-8FCB-7ED0421FC011}">
  <dimension ref="A1:M47"/>
  <sheetViews>
    <sheetView tabSelected="1" workbookViewId="0">
      <selection activeCell="I15" sqref="I14:I15"/>
    </sheetView>
  </sheetViews>
  <sheetFormatPr defaultRowHeight="15" x14ac:dyDescent="0.25"/>
  <sheetData>
    <row r="1" spans="1:8" ht="18.75" x14ac:dyDescent="0.3">
      <c r="A1" s="1" t="s">
        <v>121</v>
      </c>
    </row>
    <row r="2" spans="1:8" ht="18.75" x14ac:dyDescent="0.3">
      <c r="A2" s="1" t="s">
        <v>7</v>
      </c>
    </row>
    <row r="3" spans="1:8" ht="18.75" x14ac:dyDescent="0.3">
      <c r="A3" s="1" t="s">
        <v>6</v>
      </c>
    </row>
    <row r="4" spans="1:8" ht="18.75" x14ac:dyDescent="0.3">
      <c r="A4" s="1" t="s">
        <v>8</v>
      </c>
    </row>
    <row r="7" spans="1:8" x14ac:dyDescent="0.25">
      <c r="A7" s="3" t="s">
        <v>51</v>
      </c>
      <c r="E7" s="2"/>
    </row>
    <row r="8" spans="1:8" x14ac:dyDescent="0.25">
      <c r="A8" s="3" t="s">
        <v>52</v>
      </c>
      <c r="E8" s="2"/>
    </row>
    <row r="10" spans="1:8" x14ac:dyDescent="0.25">
      <c r="A10" s="3" t="s">
        <v>53</v>
      </c>
      <c r="B10" s="3"/>
      <c r="C10" s="3">
        <v>1000000</v>
      </c>
      <c r="D10" s="3" t="s">
        <v>25</v>
      </c>
      <c r="E10" s="3"/>
      <c r="F10" s="3"/>
      <c r="G10" s="3"/>
      <c r="H10" s="3"/>
    </row>
    <row r="11" spans="1:8" x14ac:dyDescent="0.25">
      <c r="A11" s="3" t="s">
        <v>55</v>
      </c>
      <c r="B11" s="3"/>
      <c r="C11" s="18">
        <v>3.9699999999999999E-2</v>
      </c>
      <c r="D11" s="3" t="s">
        <v>56</v>
      </c>
      <c r="E11" s="3"/>
      <c r="F11" s="3"/>
      <c r="G11" s="3"/>
      <c r="H11" s="3"/>
    </row>
    <row r="12" spans="1:8" x14ac:dyDescent="0.25">
      <c r="A12" s="3" t="s">
        <v>54</v>
      </c>
      <c r="B12" s="3"/>
      <c r="C12" s="18">
        <v>7.0499999999999993E-2</v>
      </c>
      <c r="D12" s="3" t="s">
        <v>56</v>
      </c>
      <c r="E12" s="3"/>
      <c r="F12" s="3"/>
      <c r="G12" s="3"/>
      <c r="H12" s="3"/>
    </row>
    <row r="13" spans="1:8" x14ac:dyDescent="0.25">
      <c r="A13" s="3" t="s">
        <v>57</v>
      </c>
      <c r="B13" s="3"/>
      <c r="C13" s="3">
        <v>24</v>
      </c>
      <c r="D13" s="3" t="s">
        <v>58</v>
      </c>
      <c r="E13" s="3"/>
      <c r="F13" s="3"/>
      <c r="G13" s="3"/>
      <c r="H13" s="3"/>
    </row>
    <row r="14" spans="1:8" x14ac:dyDescent="0.25">
      <c r="A14" s="3" t="s">
        <v>59</v>
      </c>
      <c r="B14" s="3"/>
      <c r="C14" s="3">
        <v>24.6</v>
      </c>
      <c r="D14" s="3" t="s">
        <v>58</v>
      </c>
      <c r="E14" s="3"/>
      <c r="F14" s="3"/>
      <c r="G14" s="3"/>
      <c r="H14" s="3"/>
    </row>
    <row r="15" spans="1:8" x14ac:dyDescent="0.25">
      <c r="A15" s="3"/>
      <c r="B15" s="3"/>
      <c r="C15" s="3"/>
      <c r="D15" s="3"/>
      <c r="E15" s="3"/>
      <c r="F15" s="3"/>
      <c r="G15" s="3"/>
      <c r="H15" s="3"/>
    </row>
    <row r="16" spans="1:8" ht="17.25" x14ac:dyDescent="0.25">
      <c r="A16" s="3" t="s">
        <v>60</v>
      </c>
      <c r="B16" s="3"/>
      <c r="C16" s="3" t="s">
        <v>66</v>
      </c>
      <c r="D16" s="3"/>
      <c r="E16" s="3"/>
      <c r="F16" s="12">
        <f>C10*(1+C11)</f>
        <v>1039700.0000000001</v>
      </c>
      <c r="G16" s="12" t="s">
        <v>25</v>
      </c>
      <c r="H16" s="3"/>
    </row>
    <row r="17" spans="1:13" x14ac:dyDescent="0.25">
      <c r="A17" s="3"/>
      <c r="B17" s="3"/>
      <c r="C17" s="3"/>
      <c r="D17" s="3"/>
      <c r="E17" s="3"/>
      <c r="F17" s="3"/>
      <c r="G17" s="3"/>
      <c r="H17" s="3"/>
    </row>
    <row r="18" spans="1:13" x14ac:dyDescent="0.25">
      <c r="A18" s="3" t="s">
        <v>61</v>
      </c>
      <c r="B18" s="3"/>
      <c r="C18" s="11" t="s">
        <v>62</v>
      </c>
      <c r="D18" s="3"/>
      <c r="E18" s="3">
        <f>C10/C13</f>
        <v>41666.666666666664</v>
      </c>
      <c r="F18" s="3" t="s">
        <v>64</v>
      </c>
      <c r="G18" s="3"/>
      <c r="H18" s="3"/>
    </row>
    <row r="19" spans="1:13" x14ac:dyDescent="0.25">
      <c r="A19" s="3"/>
      <c r="B19" s="3"/>
      <c r="C19" s="3" t="s">
        <v>63</v>
      </c>
      <c r="D19" s="3"/>
      <c r="E19" s="3"/>
      <c r="F19" s="3"/>
      <c r="G19" s="3"/>
      <c r="H19" s="3"/>
    </row>
    <row r="20" spans="1:13" x14ac:dyDescent="0.25">
      <c r="A20" s="3"/>
      <c r="B20" s="3"/>
      <c r="C20" s="3"/>
      <c r="D20" s="3"/>
      <c r="E20" s="3"/>
      <c r="F20" s="3"/>
      <c r="G20" s="3"/>
      <c r="H20" s="3"/>
    </row>
    <row r="21" spans="1:13" ht="17.25" x14ac:dyDescent="0.25">
      <c r="A21" s="3"/>
      <c r="B21" s="3"/>
      <c r="C21" s="3" t="s">
        <v>67</v>
      </c>
      <c r="D21" s="3"/>
      <c r="E21" s="3"/>
      <c r="F21" s="3">
        <f>E18*(1+C12)</f>
        <v>44604.166666666664</v>
      </c>
      <c r="G21" s="3" t="s">
        <v>64</v>
      </c>
      <c r="H21" s="3"/>
    </row>
    <row r="22" spans="1:13" x14ac:dyDescent="0.25">
      <c r="A22" s="3"/>
      <c r="B22" s="3"/>
      <c r="C22" s="3"/>
      <c r="D22" s="3"/>
      <c r="E22" s="3"/>
      <c r="F22" s="3"/>
      <c r="G22" s="3"/>
      <c r="H22" s="3"/>
    </row>
    <row r="23" spans="1:13" x14ac:dyDescent="0.25">
      <c r="A23" s="3"/>
      <c r="B23" s="3"/>
      <c r="C23" s="3" t="s">
        <v>65</v>
      </c>
      <c r="D23" s="3"/>
      <c r="E23" s="3"/>
      <c r="F23" s="12">
        <f>F21*C14</f>
        <v>1097262.5</v>
      </c>
      <c r="G23" s="12" t="s">
        <v>25</v>
      </c>
      <c r="H23" s="3"/>
    </row>
    <row r="24" spans="1:13" x14ac:dyDescent="0.25">
      <c r="A24" s="3"/>
      <c r="B24" s="3"/>
      <c r="C24" s="3"/>
      <c r="D24" s="3"/>
      <c r="E24" s="3"/>
      <c r="F24" s="3"/>
      <c r="G24" s="3"/>
      <c r="H24" s="3"/>
    </row>
    <row r="25" spans="1:13" x14ac:dyDescent="0.25">
      <c r="A25" s="3" t="s">
        <v>68</v>
      </c>
      <c r="B25" s="3"/>
      <c r="C25" s="3"/>
      <c r="D25" s="3"/>
      <c r="E25" s="3"/>
      <c r="F25" s="3"/>
      <c r="G25" s="3"/>
      <c r="H25" s="3"/>
      <c r="L25" s="12">
        <f>F23-F16</f>
        <v>57562.499999999884</v>
      </c>
      <c r="M25" s="12" t="s">
        <v>69</v>
      </c>
    </row>
    <row r="26" spans="1:13" x14ac:dyDescent="0.25">
      <c r="A26" s="3"/>
      <c r="B26" s="3"/>
      <c r="C26" s="3"/>
      <c r="D26" s="3"/>
      <c r="E26" s="3"/>
      <c r="F26" s="3"/>
      <c r="G26" s="3"/>
      <c r="H26" s="3"/>
    </row>
    <row r="27" spans="1:13" ht="18.75" x14ac:dyDescent="0.3">
      <c r="A27" s="17" t="s">
        <v>70</v>
      </c>
      <c r="B27" s="3"/>
      <c r="C27" s="3"/>
      <c r="D27" s="3"/>
      <c r="E27" s="3"/>
      <c r="F27" s="3"/>
      <c r="G27" s="3"/>
      <c r="H27" s="3"/>
    </row>
    <row r="28" spans="1:13" x14ac:dyDescent="0.25">
      <c r="A28" s="3" t="s">
        <v>71</v>
      </c>
      <c r="B28" s="3"/>
      <c r="C28" s="3"/>
      <c r="D28" s="3"/>
      <c r="E28" s="3"/>
      <c r="F28" s="3"/>
      <c r="G28" s="3"/>
      <c r="H28" s="3"/>
    </row>
    <row r="29" spans="1:13" x14ac:dyDescent="0.25">
      <c r="A29" s="3"/>
      <c r="B29" s="3"/>
      <c r="C29" s="3"/>
      <c r="D29" s="3"/>
      <c r="E29" s="3"/>
      <c r="F29" s="3"/>
      <c r="G29" s="3"/>
      <c r="H29" s="3"/>
    </row>
    <row r="30" spans="1:13" x14ac:dyDescent="0.25">
      <c r="A30" s="3" t="s">
        <v>53</v>
      </c>
      <c r="B30" s="3"/>
      <c r="C30" s="3">
        <v>1000000</v>
      </c>
      <c r="D30" s="3" t="s">
        <v>25</v>
      </c>
      <c r="E30" s="3"/>
      <c r="F30" s="3"/>
      <c r="G30" s="3"/>
      <c r="H30" s="3"/>
    </row>
    <row r="31" spans="1:13" x14ac:dyDescent="0.25">
      <c r="A31" s="3" t="s">
        <v>55</v>
      </c>
      <c r="B31" s="3"/>
      <c r="C31" s="18">
        <v>7.0499999999999993E-2</v>
      </c>
      <c r="D31" s="3" t="s">
        <v>56</v>
      </c>
      <c r="E31" s="3"/>
      <c r="F31" s="3"/>
      <c r="G31" s="3"/>
      <c r="H31" s="3"/>
    </row>
    <row r="32" spans="1:13" x14ac:dyDescent="0.25">
      <c r="A32" s="3" t="s">
        <v>54</v>
      </c>
      <c r="B32" s="3"/>
      <c r="C32" s="18">
        <v>3.9699999999999999E-2</v>
      </c>
      <c r="D32" s="3" t="s">
        <v>56</v>
      </c>
      <c r="E32" s="3"/>
      <c r="F32" s="3"/>
      <c r="G32" s="3"/>
      <c r="H32" s="3"/>
    </row>
    <row r="33" spans="1:8" x14ac:dyDescent="0.25">
      <c r="A33" s="3" t="s">
        <v>57</v>
      </c>
      <c r="B33" s="3"/>
      <c r="C33" s="3">
        <v>24</v>
      </c>
      <c r="D33" s="3" t="s">
        <v>58</v>
      </c>
      <c r="E33" s="3"/>
      <c r="F33" s="3"/>
      <c r="G33" s="3"/>
      <c r="H33" s="3"/>
    </row>
    <row r="34" spans="1:8" x14ac:dyDescent="0.25">
      <c r="A34" s="3" t="s">
        <v>59</v>
      </c>
      <c r="B34" s="3"/>
      <c r="C34" s="3">
        <v>24.6</v>
      </c>
      <c r="D34" s="3" t="s">
        <v>58</v>
      </c>
      <c r="E34" s="3"/>
      <c r="F34" s="3"/>
      <c r="G34" s="3"/>
      <c r="H34" s="3"/>
    </row>
    <row r="35" spans="1:8" x14ac:dyDescent="0.25">
      <c r="A35" s="3"/>
      <c r="B35" s="3"/>
      <c r="C35" s="3"/>
      <c r="D35" s="3"/>
      <c r="E35" s="3"/>
      <c r="F35" s="3"/>
      <c r="G35" s="3"/>
      <c r="H35" s="3"/>
    </row>
    <row r="36" spans="1:8" ht="17.25" x14ac:dyDescent="0.25">
      <c r="A36" s="3" t="s">
        <v>60</v>
      </c>
      <c r="B36" s="3"/>
      <c r="C36" s="3" t="s">
        <v>72</v>
      </c>
      <c r="D36" s="3"/>
      <c r="E36" s="3"/>
      <c r="F36" s="12">
        <f>C30*(1+C31)</f>
        <v>1070500</v>
      </c>
      <c r="G36" s="12" t="s">
        <v>25</v>
      </c>
      <c r="H36" s="3"/>
    </row>
    <row r="37" spans="1:8" x14ac:dyDescent="0.25">
      <c r="A37" s="3"/>
      <c r="B37" s="3"/>
      <c r="C37" s="3"/>
      <c r="D37" s="3"/>
      <c r="E37" s="3"/>
      <c r="F37" s="3"/>
      <c r="G37" s="3"/>
      <c r="H37" s="3"/>
    </row>
    <row r="38" spans="1:8" x14ac:dyDescent="0.25">
      <c r="A38" s="3" t="s">
        <v>61</v>
      </c>
      <c r="B38" s="3"/>
      <c r="C38" s="11" t="s">
        <v>62</v>
      </c>
      <c r="D38" s="3"/>
      <c r="E38" s="3">
        <f>C30/C33</f>
        <v>41666.666666666664</v>
      </c>
      <c r="F38" s="3" t="s">
        <v>64</v>
      </c>
      <c r="G38" s="3"/>
      <c r="H38" s="3"/>
    </row>
    <row r="39" spans="1:8" x14ac:dyDescent="0.25">
      <c r="A39" s="3"/>
      <c r="B39" s="3"/>
      <c r="C39" s="3" t="s">
        <v>63</v>
      </c>
      <c r="D39" s="3"/>
      <c r="E39" s="3"/>
      <c r="F39" s="3"/>
      <c r="G39" s="3"/>
      <c r="H39" s="3"/>
    </row>
    <row r="40" spans="1:8" x14ac:dyDescent="0.25">
      <c r="A40" s="3"/>
      <c r="B40" s="3"/>
      <c r="C40" s="3"/>
      <c r="D40" s="3"/>
      <c r="E40" s="3"/>
      <c r="F40" s="3"/>
      <c r="G40" s="3"/>
      <c r="H40" s="3"/>
    </row>
    <row r="41" spans="1:8" ht="17.25" x14ac:dyDescent="0.25">
      <c r="A41" s="3"/>
      <c r="B41" s="3"/>
      <c r="C41" s="3" t="s">
        <v>73</v>
      </c>
      <c r="D41" s="3"/>
      <c r="E41" s="3"/>
      <c r="F41" s="3">
        <f>E38*(1+C32)</f>
        <v>43320.833333333336</v>
      </c>
      <c r="G41" s="3" t="s">
        <v>64</v>
      </c>
      <c r="H41" s="3"/>
    </row>
    <row r="42" spans="1:8" x14ac:dyDescent="0.25">
      <c r="A42" s="3"/>
      <c r="B42" s="3"/>
      <c r="C42" s="3"/>
      <c r="D42" s="3"/>
      <c r="E42" s="3"/>
      <c r="F42" s="3"/>
      <c r="G42" s="3"/>
      <c r="H42" s="3"/>
    </row>
    <row r="43" spans="1:8" x14ac:dyDescent="0.25">
      <c r="A43" s="3"/>
      <c r="B43" s="3"/>
      <c r="C43" s="3" t="s">
        <v>65</v>
      </c>
      <c r="D43" s="3"/>
      <c r="E43" s="3"/>
      <c r="F43" s="12">
        <f>F41*C34</f>
        <v>1065692.5000000002</v>
      </c>
      <c r="G43" s="12" t="s">
        <v>25</v>
      </c>
      <c r="H43" s="3"/>
    </row>
    <row r="44" spans="1:8" x14ac:dyDescent="0.25">
      <c r="A44" s="3"/>
      <c r="B44" s="3"/>
      <c r="C44" s="3"/>
      <c r="D44" s="3"/>
      <c r="E44" s="3"/>
      <c r="F44" s="3"/>
      <c r="G44" s="3"/>
      <c r="H44" s="3"/>
    </row>
    <row r="45" spans="1:8" x14ac:dyDescent="0.25">
      <c r="A45" s="3" t="s">
        <v>74</v>
      </c>
      <c r="B45" s="3"/>
      <c r="C45" s="3"/>
      <c r="D45" s="3"/>
      <c r="E45" s="3"/>
      <c r="F45" s="3"/>
      <c r="G45" s="12">
        <f>F43-F36</f>
        <v>-4807.4999999997672</v>
      </c>
      <c r="H45" s="12" t="s">
        <v>69</v>
      </c>
    </row>
    <row r="47" spans="1:8" x14ac:dyDescent="0.25">
      <c r="A47" s="12" t="s">
        <v>75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1.</vt:lpstr>
      <vt:lpstr>2.</vt:lpstr>
      <vt:lpstr>3.</vt:lpstr>
      <vt:lpstr>4.</vt:lpstr>
      <vt:lpstr>5.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simakova</dc:creator>
  <cp:lastModifiedBy>Jana Šimáková</cp:lastModifiedBy>
  <dcterms:created xsi:type="dcterms:W3CDTF">2021-03-23T07:14:03Z</dcterms:created>
  <dcterms:modified xsi:type="dcterms:W3CDTF">2024-12-12T11:33:38Z</dcterms:modified>
</cp:coreProperties>
</file>