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Semináře - nově\"/>
    </mc:Choice>
  </mc:AlternateContent>
  <bookViews>
    <workbookView xWindow="0" yWindow="0" windowWidth="23040" windowHeight="10452" activeTab="1"/>
  </bookViews>
  <sheets>
    <sheet name="List2" sheetId="2" r:id="rId1"/>
    <sheet name="Lis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86" i="1"/>
  <c r="H77" i="1"/>
  <c r="H78" i="1"/>
  <c r="H79" i="1"/>
  <c r="H80" i="1"/>
  <c r="H76" i="1"/>
  <c r="N51" i="1"/>
  <c r="J52" i="1"/>
  <c r="J53" i="1"/>
  <c r="J70" i="1" s="1"/>
  <c r="N50" i="1" s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51" i="1"/>
  <c r="K70" i="1"/>
  <c r="I7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51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51" i="1"/>
  <c r="I52" i="1"/>
</calcChain>
</file>

<file path=xl/sharedStrings.xml><?xml version="1.0" encoding="utf-8"?>
<sst xmlns="http://schemas.openxmlformats.org/spreadsheetml/2006/main" count="87" uniqueCount="52">
  <si>
    <r>
      <t xml:space="preserve">2) </t>
    </r>
    <r>
      <rPr>
        <sz val="14"/>
        <color rgb="FF000000"/>
        <rFont val="Calibri"/>
        <family val="2"/>
        <charset val="238"/>
        <scheme val="minor"/>
      </rPr>
      <t>Rezidua</t>
    </r>
  </si>
  <si>
    <r>
      <t xml:space="preserve">3) </t>
    </r>
    <r>
      <rPr>
        <sz val="14"/>
        <color rgb="FF000000"/>
        <rFont val="Calibri"/>
        <family val="2"/>
        <charset val="238"/>
        <scheme val="minor"/>
      </rPr>
      <t>Durbin-Watsonův test</t>
    </r>
  </si>
  <si>
    <r>
      <t xml:space="preserve">5) </t>
    </r>
    <r>
      <rPr>
        <sz val="14"/>
        <color rgb="FF000000"/>
        <rFont val="Calibri"/>
        <family val="2"/>
        <charset val="238"/>
        <scheme val="minor"/>
      </rPr>
      <t>Vyrovnání časové řady pomocí klouzavého průměru o délce 3.</t>
    </r>
  </si>
  <si>
    <t>1)</t>
  </si>
  <si>
    <r>
      <t xml:space="preserve">1) </t>
    </r>
    <r>
      <rPr>
        <sz val="14"/>
        <color rgb="FF000000"/>
        <rFont val="Calibri"/>
        <family val="2"/>
        <charset val="238"/>
        <scheme val="minor"/>
      </rPr>
      <t>Lineární regresní model: graf, rovnice modelu, R^2, statistická významnost.</t>
    </r>
  </si>
  <si>
    <t>VÝSLEDEK</t>
  </si>
  <si>
    <t>Regresní statistika</t>
  </si>
  <si>
    <t>Násobné R</t>
  </si>
  <si>
    <t>Hodnota spolehlivosti R</t>
  </si>
  <si>
    <t>Nastavená hodnota spolehlivosti R</t>
  </si>
  <si>
    <t>Chyba stř. hodnoty</t>
  </si>
  <si>
    <t>Pozorování</t>
  </si>
  <si>
    <t>ANOVA</t>
  </si>
  <si>
    <t>Regrese</t>
  </si>
  <si>
    <t>Rezidua</t>
  </si>
  <si>
    <t>Celkem</t>
  </si>
  <si>
    <t>Hranice</t>
  </si>
  <si>
    <t>Rozdíl</t>
  </si>
  <si>
    <t>SS</t>
  </si>
  <si>
    <t>MS</t>
  </si>
  <si>
    <t>F</t>
  </si>
  <si>
    <t>Významnost F</t>
  </si>
  <si>
    <t>Koeficienty</t>
  </si>
  <si>
    <t>t Stat</t>
  </si>
  <si>
    <t>Hodnota P</t>
  </si>
  <si>
    <t>Dolní 95%</t>
  </si>
  <si>
    <t>Horní 95%</t>
  </si>
  <si>
    <t>Dolní 95.0%</t>
  </si>
  <si>
    <t>Horní 95.0%</t>
  </si>
  <si>
    <t>Soubor X 1</t>
  </si>
  <si>
    <t>REZIDUA</t>
  </si>
  <si>
    <t>Očekávaná Y</t>
  </si>
  <si>
    <t xml:space="preserve">2) </t>
  </si>
  <si>
    <t>3)</t>
  </si>
  <si>
    <t xml:space="preserve"> epsilon_t</t>
  </si>
  <si>
    <t>epsilon:t-1</t>
  </si>
  <si>
    <t>(e_t-e_(t-1))^2</t>
  </si>
  <si>
    <t>e_t^2</t>
  </si>
  <si>
    <t>e_t*e_(t-1)</t>
  </si>
  <si>
    <t>Suma</t>
  </si>
  <si>
    <t>DW:</t>
  </si>
  <si>
    <t>r:</t>
  </si>
  <si>
    <t>4)</t>
  </si>
  <si>
    <r>
      <t xml:space="preserve">4) </t>
    </r>
    <r>
      <rPr>
        <sz val="14"/>
        <color rgb="FF000000"/>
        <rFont val="Calibri"/>
        <family val="2"/>
        <charset val="238"/>
        <scheme val="minor"/>
      </rPr>
      <t>Predikce hodnot do budoucna - na příštích 5 let</t>
    </r>
  </si>
  <si>
    <t>Rok (x)</t>
  </si>
  <si>
    <t>Kriminalita (y)
celkem</t>
  </si>
  <si>
    <t>x</t>
  </si>
  <si>
    <t>y</t>
  </si>
  <si>
    <t>y = 24803286-12185x</t>
  </si>
  <si>
    <t>5)</t>
  </si>
  <si>
    <t xml:space="preserve">Krim. (y) </t>
  </si>
  <si>
    <t>klouzavý 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</si>
</sst>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4E67C8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6" readingOrder="1"/>
    </xf>
    <xf numFmtId="0" fontId="7" fillId="0" borderId="0" xfId="0" applyFont="1"/>
    <xf numFmtId="0" fontId="4" fillId="0" borderId="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right" vertical="center" wrapText="1"/>
    </xf>
    <xf numFmtId="1" fontId="4" fillId="0" borderId="6" xfId="0" applyNumberFormat="1" applyFont="1" applyBorder="1" applyAlignment="1">
      <alignment horizontal="right" vertical="center" wrapText="1"/>
    </xf>
    <xf numFmtId="0" fontId="0" fillId="0" borderId="0" xfId="0" applyFill="1" applyBorder="1" applyAlignment="1"/>
    <xf numFmtId="0" fontId="0" fillId="0" borderId="7" xfId="0" applyFill="1" applyBorder="1" applyAlignment="1"/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Continuous"/>
    </xf>
    <xf numFmtId="0" fontId="0" fillId="0" borderId="4" xfId="0" applyBorder="1"/>
    <xf numFmtId="0" fontId="0" fillId="0" borderId="4" xfId="0" applyFill="1" applyBorder="1" applyAlignment="1"/>
    <xf numFmtId="0" fontId="0" fillId="0" borderId="9" xfId="0" applyFill="1" applyBorder="1" applyAlignment="1"/>
    <xf numFmtId="0" fontId="0" fillId="0" borderId="9" xfId="0" applyBorder="1"/>
    <xf numFmtId="0" fontId="8" fillId="0" borderId="6" xfId="0" applyFont="1" applyFill="1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1" fillId="2" borderId="0" xfId="0" applyFont="1" applyFill="1"/>
    <xf numFmtId="0" fontId="1" fillId="2" borderId="10" xfId="0" applyFont="1" applyFill="1" applyBorder="1"/>
    <xf numFmtId="0" fontId="0" fillId="0" borderId="6" xfId="0" applyFill="1" applyBorder="1"/>
    <xf numFmtId="0" fontId="9" fillId="3" borderId="0" xfId="0" applyFont="1" applyFill="1"/>
    <xf numFmtId="0" fontId="1" fillId="3" borderId="0" xfId="0" applyFont="1" applyFill="1"/>
    <xf numFmtId="0" fontId="4" fillId="0" borderId="4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4" fillId="0" borderId="4" xfId="0" applyFont="1" applyBorder="1"/>
    <xf numFmtId="0" fontId="9" fillId="5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List1!$B$1</c:f>
              <c:strCache>
                <c:ptCount val="1"/>
                <c:pt idx="0">
                  <c:v>Kriminalita (y)
celkem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5436176727909011"/>
                  <c:y val="1.1221566054243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List1!$A$2:$A$20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xVal>
          <c:yVal>
            <c:numRef>
              <c:f>List1!$B$2:$B$20</c:f>
              <c:numCache>
                <c:formatCode>0</c:formatCode>
                <c:ptCount val="19"/>
                <c:pt idx="0">
                  <c:v>344060</c:v>
                </c:pt>
                <c:pt idx="1">
                  <c:v>336446</c:v>
                </c:pt>
                <c:pt idx="2">
                  <c:v>357391</c:v>
                </c:pt>
                <c:pt idx="3">
                  <c:v>343799</c:v>
                </c:pt>
                <c:pt idx="4">
                  <c:v>332829</c:v>
                </c:pt>
                <c:pt idx="5">
                  <c:v>313387</c:v>
                </c:pt>
                <c:pt idx="6">
                  <c:v>317177</c:v>
                </c:pt>
                <c:pt idx="7">
                  <c:v>304528</c:v>
                </c:pt>
                <c:pt idx="8">
                  <c:v>325366</c:v>
                </c:pt>
                <c:pt idx="9">
                  <c:v>288660</c:v>
                </c:pt>
                <c:pt idx="10">
                  <c:v>247628</c:v>
                </c:pt>
                <c:pt idx="11">
                  <c:v>218162</c:v>
                </c:pt>
                <c:pt idx="12">
                  <c:v>202303</c:v>
                </c:pt>
                <c:pt idx="13">
                  <c:v>192405</c:v>
                </c:pt>
                <c:pt idx="14">
                  <c:v>199221</c:v>
                </c:pt>
                <c:pt idx="15">
                  <c:v>165525</c:v>
                </c:pt>
                <c:pt idx="16">
                  <c:v>153233</c:v>
                </c:pt>
                <c:pt idx="17">
                  <c:v>181991</c:v>
                </c:pt>
                <c:pt idx="18">
                  <c:v>181417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BC-4427-9968-53804E574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854440"/>
        <c:axId val="510858048"/>
      </c:scatterChart>
      <c:valAx>
        <c:axId val="510854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0858048"/>
        <c:crosses val="autoZero"/>
        <c:crossBetween val="midCat"/>
      </c:valAx>
      <c:valAx>
        <c:axId val="510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0854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List1!$H$84</c:f>
              <c:strCache>
                <c:ptCount val="1"/>
                <c:pt idx="0">
                  <c:v>Krim. (y)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List1!$G$85:$G$103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List1!$H$85:$H$103</c:f>
              <c:numCache>
                <c:formatCode>0</c:formatCode>
                <c:ptCount val="19"/>
                <c:pt idx="0">
                  <c:v>344060</c:v>
                </c:pt>
                <c:pt idx="1">
                  <c:v>336446</c:v>
                </c:pt>
                <c:pt idx="2">
                  <c:v>357391</c:v>
                </c:pt>
                <c:pt idx="3">
                  <c:v>343799</c:v>
                </c:pt>
                <c:pt idx="4">
                  <c:v>332829</c:v>
                </c:pt>
                <c:pt idx="5">
                  <c:v>313387</c:v>
                </c:pt>
                <c:pt idx="6">
                  <c:v>317177</c:v>
                </c:pt>
                <c:pt idx="7">
                  <c:v>304528</c:v>
                </c:pt>
                <c:pt idx="8">
                  <c:v>325366</c:v>
                </c:pt>
                <c:pt idx="9">
                  <c:v>288660</c:v>
                </c:pt>
                <c:pt idx="10">
                  <c:v>247628</c:v>
                </c:pt>
                <c:pt idx="11">
                  <c:v>218162</c:v>
                </c:pt>
                <c:pt idx="12">
                  <c:v>202303</c:v>
                </c:pt>
                <c:pt idx="13">
                  <c:v>192405</c:v>
                </c:pt>
                <c:pt idx="14">
                  <c:v>199221</c:v>
                </c:pt>
                <c:pt idx="15">
                  <c:v>165525</c:v>
                </c:pt>
                <c:pt idx="16">
                  <c:v>153233</c:v>
                </c:pt>
                <c:pt idx="17">
                  <c:v>181991</c:v>
                </c:pt>
                <c:pt idx="18">
                  <c:v>181417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F42-9549-C571A8F9CDE7}"/>
            </c:ext>
          </c:extLst>
        </c:ser>
        <c:ser>
          <c:idx val="1"/>
          <c:order val="1"/>
          <c:tx>
            <c:strRef>
              <c:f>List1!$I$84</c:f>
              <c:strCache>
                <c:ptCount val="1"/>
                <c:pt idx="0">
                  <c:v>klouzavý pr.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List1!$G$85:$G$103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List1!$I$85:$I$103</c:f>
              <c:numCache>
                <c:formatCode>General</c:formatCode>
                <c:ptCount val="19"/>
                <c:pt idx="1">
                  <c:v>345965.66666666669</c:v>
                </c:pt>
                <c:pt idx="2">
                  <c:v>345878.66666666669</c:v>
                </c:pt>
                <c:pt idx="3">
                  <c:v>344673</c:v>
                </c:pt>
                <c:pt idx="4">
                  <c:v>330005</c:v>
                </c:pt>
                <c:pt idx="5">
                  <c:v>321131</c:v>
                </c:pt>
                <c:pt idx="6">
                  <c:v>311697.33333333331</c:v>
                </c:pt>
                <c:pt idx="7">
                  <c:v>315690.33333333331</c:v>
                </c:pt>
                <c:pt idx="8">
                  <c:v>306184.66666666669</c:v>
                </c:pt>
                <c:pt idx="9">
                  <c:v>287218</c:v>
                </c:pt>
                <c:pt idx="10">
                  <c:v>251483.33333333334</c:v>
                </c:pt>
                <c:pt idx="11">
                  <c:v>222697.66666666666</c:v>
                </c:pt>
                <c:pt idx="12">
                  <c:v>204290</c:v>
                </c:pt>
                <c:pt idx="13">
                  <c:v>197976.33333333334</c:v>
                </c:pt>
                <c:pt idx="14">
                  <c:v>185717</c:v>
                </c:pt>
                <c:pt idx="15">
                  <c:v>172659.66666666666</c:v>
                </c:pt>
                <c:pt idx="16">
                  <c:v>166916.33333333334</c:v>
                </c:pt>
                <c:pt idx="17">
                  <c:v>172213.66666666666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F42-9549-C571A8F9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928856"/>
        <c:axId val="406937056"/>
      </c:lineChart>
      <c:catAx>
        <c:axId val="40692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6937056"/>
        <c:crosses val="autoZero"/>
        <c:auto val="1"/>
        <c:lblAlgn val="ctr"/>
        <c:lblOffset val="100"/>
        <c:noMultiLvlLbl val="0"/>
      </c:catAx>
      <c:valAx>
        <c:axId val="406937056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692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9</xdr:row>
      <xdr:rowOff>38100</xdr:rowOff>
    </xdr:from>
    <xdr:to>
      <xdr:col>12</xdr:col>
      <xdr:colOff>556260</xdr:colOff>
      <xdr:row>24</xdr:row>
      <xdr:rowOff>137160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259080</xdr:colOff>
      <xdr:row>82</xdr:row>
      <xdr:rowOff>121920</xdr:rowOff>
    </xdr:from>
    <xdr:to>
      <xdr:col>18</xdr:col>
      <xdr:colOff>297180</xdr:colOff>
      <xdr:row>103</xdr:row>
      <xdr:rowOff>45720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I43"/>
    </sheetView>
  </sheetViews>
  <sheetFormatPr defaultRowHeight="14.4" x14ac:dyDescent="0.3"/>
  <sheetData>
    <row r="1" spans="1:9" x14ac:dyDescent="0.3">
      <c r="A1" t="s">
        <v>5</v>
      </c>
    </row>
    <row r="2" spans="1:9" ht="15" thickBot="1" x14ac:dyDescent="0.35"/>
    <row r="3" spans="1:9" x14ac:dyDescent="0.3">
      <c r="A3" s="12" t="s">
        <v>6</v>
      </c>
      <c r="B3" s="12"/>
    </row>
    <row r="4" spans="1:9" x14ac:dyDescent="0.3">
      <c r="A4" s="9" t="s">
        <v>7</v>
      </c>
      <c r="B4" s="9">
        <v>0.9499735544605048</v>
      </c>
    </row>
    <row r="5" spans="1:9" x14ac:dyDescent="0.3">
      <c r="A5" s="9" t="s">
        <v>8</v>
      </c>
      <c r="B5" s="9">
        <v>0.90244975417432571</v>
      </c>
    </row>
    <row r="6" spans="1:9" x14ac:dyDescent="0.3">
      <c r="A6" s="9" t="s">
        <v>9</v>
      </c>
      <c r="B6" s="9">
        <v>0.89671150441987424</v>
      </c>
    </row>
    <row r="7" spans="1:9" x14ac:dyDescent="0.3">
      <c r="A7" s="9" t="s">
        <v>10</v>
      </c>
      <c r="B7" s="9">
        <v>23196.787834083938</v>
      </c>
    </row>
    <row r="8" spans="1:9" ht="15" thickBot="1" x14ac:dyDescent="0.35">
      <c r="A8" s="10" t="s">
        <v>11</v>
      </c>
      <c r="B8" s="10">
        <v>19</v>
      </c>
    </row>
    <row r="10" spans="1:9" ht="15" thickBot="1" x14ac:dyDescent="0.35">
      <c r="A10" t="s">
        <v>12</v>
      </c>
    </row>
    <row r="11" spans="1:9" x14ac:dyDescent="0.3">
      <c r="A11" s="11"/>
      <c r="B11" s="11" t="s">
        <v>17</v>
      </c>
      <c r="C11" s="11" t="s">
        <v>18</v>
      </c>
      <c r="D11" s="11" t="s">
        <v>19</v>
      </c>
      <c r="E11" s="11" t="s">
        <v>20</v>
      </c>
      <c r="F11" s="11" t="s">
        <v>21</v>
      </c>
    </row>
    <row r="12" spans="1:9" x14ac:dyDescent="0.3">
      <c r="A12" s="9" t="s">
        <v>13</v>
      </c>
      <c r="B12" s="9">
        <v>1</v>
      </c>
      <c r="C12" s="9">
        <v>84625117519.594727</v>
      </c>
      <c r="D12" s="9">
        <v>84625117519.594727</v>
      </c>
      <c r="E12" s="9">
        <v>157.2691661728829</v>
      </c>
      <c r="F12" s="9">
        <v>5.112364945438471E-10</v>
      </c>
    </row>
    <row r="13" spans="1:9" x14ac:dyDescent="0.3">
      <c r="A13" s="9" t="s">
        <v>14</v>
      </c>
      <c r="B13" s="9">
        <v>17</v>
      </c>
      <c r="C13" s="9">
        <v>9147546418.9315777</v>
      </c>
      <c r="D13" s="9">
        <v>538090965.81950462</v>
      </c>
      <c r="E13" s="9"/>
      <c r="F13" s="9"/>
    </row>
    <row r="14" spans="1:9" ht="15" thickBot="1" x14ac:dyDescent="0.35">
      <c r="A14" s="10" t="s">
        <v>15</v>
      </c>
      <c r="B14" s="10">
        <v>18</v>
      </c>
      <c r="C14" s="10">
        <v>93772663938.526306</v>
      </c>
      <c r="D14" s="10"/>
      <c r="E14" s="10"/>
      <c r="F14" s="10"/>
    </row>
    <row r="15" spans="1:9" ht="15" thickBot="1" x14ac:dyDescent="0.35"/>
    <row r="16" spans="1:9" x14ac:dyDescent="0.3">
      <c r="A16" s="11"/>
      <c r="B16" s="11" t="s">
        <v>22</v>
      </c>
      <c r="C16" s="11" t="s">
        <v>10</v>
      </c>
      <c r="D16" s="11" t="s">
        <v>23</v>
      </c>
      <c r="E16" s="11" t="s">
        <v>24</v>
      </c>
      <c r="F16" s="11" t="s">
        <v>25</v>
      </c>
      <c r="G16" s="11" t="s">
        <v>26</v>
      </c>
      <c r="H16" s="11" t="s">
        <v>27</v>
      </c>
      <c r="I16" s="11" t="s">
        <v>28</v>
      </c>
    </row>
    <row r="17" spans="1:9" x14ac:dyDescent="0.3">
      <c r="A17" s="9" t="s">
        <v>16</v>
      </c>
      <c r="B17" s="9">
        <v>24803286.24210526</v>
      </c>
      <c r="C17" s="9">
        <v>1956822.7765464226</v>
      </c>
      <c r="D17" s="9">
        <v>12.675284925843075</v>
      </c>
      <c r="E17" s="9">
        <v>4.3353913864490753E-10</v>
      </c>
      <c r="F17" s="9">
        <v>20674751.065088574</v>
      </c>
      <c r="G17" s="9">
        <v>28931821.419121947</v>
      </c>
      <c r="H17" s="9">
        <v>20674751.065088574</v>
      </c>
      <c r="I17" s="9">
        <v>28931821.419121947</v>
      </c>
    </row>
    <row r="18" spans="1:9" ht="15" thickBot="1" x14ac:dyDescent="0.35">
      <c r="A18" s="10" t="s">
        <v>29</v>
      </c>
      <c r="B18" s="10">
        <v>-12184.626315789474</v>
      </c>
      <c r="C18" s="10">
        <v>971.60652441193099</v>
      </c>
      <c r="D18" s="10">
        <v>-12.540700386058308</v>
      </c>
      <c r="E18" s="10">
        <v>5.1123649454384524E-10</v>
      </c>
      <c r="F18" s="10">
        <v>-14234.536896518253</v>
      </c>
      <c r="G18" s="10">
        <v>-10134.715735060694</v>
      </c>
      <c r="H18" s="10">
        <v>-14234.536896518253</v>
      </c>
      <c r="I18" s="10">
        <v>-10134.715735060694</v>
      </c>
    </row>
    <row r="22" spans="1:9" x14ac:dyDescent="0.3">
      <c r="A22" t="s">
        <v>30</v>
      </c>
    </row>
    <row r="23" spans="1:9" ht="15" thickBot="1" x14ac:dyDescent="0.35"/>
    <row r="24" spans="1:9" x14ac:dyDescent="0.3">
      <c r="A24" s="11" t="s">
        <v>11</v>
      </c>
      <c r="B24" s="11" t="s">
        <v>31</v>
      </c>
      <c r="C24" s="11" t="s">
        <v>14</v>
      </c>
    </row>
    <row r="25" spans="1:9" x14ac:dyDescent="0.3">
      <c r="A25" s="9">
        <v>1</v>
      </c>
      <c r="B25" s="9">
        <v>373110.47894736752</v>
      </c>
      <c r="C25" s="9">
        <v>-29050.478947367519</v>
      </c>
    </row>
    <row r="26" spans="1:9" x14ac:dyDescent="0.3">
      <c r="A26" s="9">
        <v>2</v>
      </c>
      <c r="B26" s="9">
        <v>360925.85263157636</v>
      </c>
      <c r="C26" s="9">
        <v>-24479.852631576359</v>
      </c>
    </row>
    <row r="27" spans="1:9" x14ac:dyDescent="0.3">
      <c r="A27" s="9">
        <v>3</v>
      </c>
      <c r="B27" s="9">
        <v>348741.2263157852</v>
      </c>
      <c r="C27" s="9">
        <v>8649.7736842148006</v>
      </c>
    </row>
    <row r="28" spans="1:9" x14ac:dyDescent="0.3">
      <c r="A28" s="9">
        <v>4</v>
      </c>
      <c r="B28" s="9">
        <v>336556.59999999776</v>
      </c>
      <c r="C28" s="9">
        <v>7242.4000000022352</v>
      </c>
    </row>
    <row r="29" spans="1:9" x14ac:dyDescent="0.3">
      <c r="A29" s="9">
        <v>5</v>
      </c>
      <c r="B29" s="9">
        <v>324371.9736842066</v>
      </c>
      <c r="C29" s="9">
        <v>8457.026315793395</v>
      </c>
    </row>
    <row r="30" spans="1:9" x14ac:dyDescent="0.3">
      <c r="A30" s="9">
        <v>6</v>
      </c>
      <c r="B30" s="9">
        <v>312187.34736841917</v>
      </c>
      <c r="C30" s="9">
        <v>1199.6526315808296</v>
      </c>
    </row>
    <row r="31" spans="1:9" x14ac:dyDescent="0.3">
      <c r="A31" s="9">
        <v>7</v>
      </c>
      <c r="B31" s="9">
        <v>300002.72105262801</v>
      </c>
      <c r="C31" s="9">
        <v>17174.278947371989</v>
      </c>
    </row>
    <row r="32" spans="1:9" x14ac:dyDescent="0.3">
      <c r="A32" s="9">
        <v>8</v>
      </c>
      <c r="B32" s="9">
        <v>287818.09473684058</v>
      </c>
      <c r="C32" s="9">
        <v>16709.905263159424</v>
      </c>
    </row>
    <row r="33" spans="1:3" x14ac:dyDescent="0.3">
      <c r="A33" s="9">
        <v>9</v>
      </c>
      <c r="B33" s="9">
        <v>275633.46842104942</v>
      </c>
      <c r="C33" s="9">
        <v>49732.531578950584</v>
      </c>
    </row>
    <row r="34" spans="1:3" x14ac:dyDescent="0.3">
      <c r="A34" s="9">
        <v>10</v>
      </c>
      <c r="B34" s="9">
        <v>263448.84210526198</v>
      </c>
      <c r="C34" s="9">
        <v>25211.157894738019</v>
      </c>
    </row>
    <row r="35" spans="1:3" x14ac:dyDescent="0.3">
      <c r="A35" s="9">
        <v>11</v>
      </c>
      <c r="B35" s="9">
        <v>251264.21578947082</v>
      </c>
      <c r="C35" s="9">
        <v>-3636.2157894708216</v>
      </c>
    </row>
    <row r="36" spans="1:3" x14ac:dyDescent="0.3">
      <c r="A36" s="9">
        <v>12</v>
      </c>
      <c r="B36" s="9">
        <v>239079.58947368339</v>
      </c>
      <c r="C36" s="9">
        <v>-20917.589473683387</v>
      </c>
    </row>
    <row r="37" spans="1:3" x14ac:dyDescent="0.3">
      <c r="A37" s="9">
        <v>13</v>
      </c>
      <c r="B37" s="9">
        <v>226894.96315789223</v>
      </c>
      <c r="C37" s="9">
        <v>-24591.963157892227</v>
      </c>
    </row>
    <row r="38" spans="1:3" x14ac:dyDescent="0.3">
      <c r="A38" s="9">
        <v>14</v>
      </c>
      <c r="B38" s="9">
        <v>214710.33684210107</v>
      </c>
      <c r="C38" s="9">
        <v>-22305.336842101067</v>
      </c>
    </row>
    <row r="39" spans="1:3" x14ac:dyDescent="0.3">
      <c r="A39" s="9">
        <v>15</v>
      </c>
      <c r="B39" s="9">
        <v>202525.71052631363</v>
      </c>
      <c r="C39" s="9">
        <v>-3304.7105263136327</v>
      </c>
    </row>
    <row r="40" spans="1:3" x14ac:dyDescent="0.3">
      <c r="A40" s="9">
        <v>16</v>
      </c>
      <c r="B40" s="9">
        <v>190341.08421052247</v>
      </c>
      <c r="C40" s="9">
        <v>-24816.084210522473</v>
      </c>
    </row>
    <row r="41" spans="1:3" x14ac:dyDescent="0.3">
      <c r="A41" s="9">
        <v>17</v>
      </c>
      <c r="B41" s="9">
        <v>178156.45789473504</v>
      </c>
      <c r="C41" s="9">
        <v>-24923.457894735038</v>
      </c>
    </row>
    <row r="42" spans="1:3" x14ac:dyDescent="0.3">
      <c r="A42" s="9">
        <v>18</v>
      </c>
      <c r="B42" s="9">
        <v>165971.83157894388</v>
      </c>
      <c r="C42" s="9">
        <v>16019.168421056122</v>
      </c>
    </row>
    <row r="43" spans="1:3" ht="15" thickBot="1" x14ac:dyDescent="0.35">
      <c r="A43" s="10">
        <v>19</v>
      </c>
      <c r="B43" s="10">
        <v>153787.20526315644</v>
      </c>
      <c r="C43" s="10">
        <v>27629.794736843556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tabSelected="1" workbookViewId="0"/>
  </sheetViews>
  <sheetFormatPr defaultRowHeight="14.4" x14ac:dyDescent="0.3"/>
  <cols>
    <col min="1" max="1" width="11.5546875" customWidth="1"/>
    <col min="2" max="2" width="14.77734375" customWidth="1"/>
    <col min="8" max="8" width="10.5546875" customWidth="1"/>
    <col min="9" max="9" width="12.88671875" customWidth="1"/>
    <col min="10" max="10" width="12.6640625" bestFit="1" customWidth="1"/>
    <col min="11" max="11" width="10.44140625" customWidth="1"/>
  </cols>
  <sheetData>
    <row r="1" spans="1:17" ht="31.2" x14ac:dyDescent="0.3">
      <c r="A1" s="1" t="s">
        <v>44</v>
      </c>
      <c r="B1" s="2" t="s">
        <v>45</v>
      </c>
    </row>
    <row r="2" spans="1:17" ht="19.95" customHeight="1" x14ac:dyDescent="0.35">
      <c r="A2" s="5">
        <v>2005</v>
      </c>
      <c r="B2" s="7">
        <v>344060</v>
      </c>
      <c r="E2" s="3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9.95" customHeight="1" x14ac:dyDescent="0.35">
      <c r="A3" s="5">
        <v>2006</v>
      </c>
      <c r="B3" s="7">
        <v>336446</v>
      </c>
      <c r="E3" s="3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9.95" customHeight="1" x14ac:dyDescent="0.35">
      <c r="A4" s="5">
        <v>2007</v>
      </c>
      <c r="B4" s="7">
        <v>357391</v>
      </c>
      <c r="E4" s="3" t="s">
        <v>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9.95" customHeight="1" x14ac:dyDescent="0.35">
      <c r="A5" s="5">
        <v>2008</v>
      </c>
      <c r="B5" s="7">
        <v>343799</v>
      </c>
      <c r="E5" s="3" t="s">
        <v>43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9.95" customHeight="1" x14ac:dyDescent="0.35">
      <c r="A6" s="5">
        <v>2009</v>
      </c>
      <c r="B6" s="7">
        <v>332829</v>
      </c>
      <c r="E6" s="3" t="s">
        <v>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" x14ac:dyDescent="0.35">
      <c r="A7" s="5">
        <v>2010</v>
      </c>
      <c r="B7" s="7">
        <v>313387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6" x14ac:dyDescent="0.3">
      <c r="A8" s="5">
        <v>2011</v>
      </c>
      <c r="B8" s="7">
        <v>317177</v>
      </c>
      <c r="O8" t="s">
        <v>5</v>
      </c>
    </row>
    <row r="9" spans="1:17" ht="18" thickBot="1" x14ac:dyDescent="0.35">
      <c r="A9" s="5">
        <v>2012</v>
      </c>
      <c r="B9" s="7">
        <v>304528</v>
      </c>
      <c r="E9" s="3"/>
      <c r="F9" t="s">
        <v>3</v>
      </c>
      <c r="G9" s="19" t="s">
        <v>48</v>
      </c>
    </row>
    <row r="10" spans="1:17" ht="15.6" x14ac:dyDescent="0.3">
      <c r="A10" s="5">
        <v>2013</v>
      </c>
      <c r="B10" s="7">
        <v>325366</v>
      </c>
      <c r="O10" s="12" t="s">
        <v>6</v>
      </c>
      <c r="P10" s="12"/>
    </row>
    <row r="11" spans="1:17" ht="15.6" x14ac:dyDescent="0.3">
      <c r="A11" s="5">
        <v>2014</v>
      </c>
      <c r="B11" s="7">
        <v>288660</v>
      </c>
      <c r="O11" s="9" t="s">
        <v>7</v>
      </c>
      <c r="P11" s="9">
        <v>0.9499735544605048</v>
      </c>
    </row>
    <row r="12" spans="1:17" ht="15.6" x14ac:dyDescent="0.3">
      <c r="A12" s="5">
        <v>2015</v>
      </c>
      <c r="B12" s="7">
        <v>247628</v>
      </c>
      <c r="O12" s="9" t="s">
        <v>8</v>
      </c>
      <c r="P12" s="9">
        <v>0.90244975417432571</v>
      </c>
    </row>
    <row r="13" spans="1:17" ht="15.6" x14ac:dyDescent="0.3">
      <c r="A13" s="5">
        <v>2016</v>
      </c>
      <c r="B13" s="7">
        <v>218162</v>
      </c>
      <c r="O13" s="9" t="s">
        <v>9</v>
      </c>
      <c r="P13" s="9">
        <v>0.89671150441987424</v>
      </c>
    </row>
    <row r="14" spans="1:17" ht="15.6" x14ac:dyDescent="0.3">
      <c r="A14" s="5">
        <v>2017</v>
      </c>
      <c r="B14" s="7">
        <v>202303</v>
      </c>
      <c r="O14" s="9" t="s">
        <v>10</v>
      </c>
      <c r="P14" s="9">
        <v>23196.787834083938</v>
      </c>
    </row>
    <row r="15" spans="1:17" ht="16.2" thickBot="1" x14ac:dyDescent="0.35">
      <c r="A15" s="5">
        <v>2018</v>
      </c>
      <c r="B15" s="7">
        <v>192405</v>
      </c>
      <c r="O15" s="10" t="s">
        <v>11</v>
      </c>
      <c r="P15" s="10">
        <v>19</v>
      </c>
    </row>
    <row r="16" spans="1:17" ht="15.6" x14ac:dyDescent="0.3">
      <c r="A16" s="5">
        <v>2019</v>
      </c>
      <c r="B16" s="7">
        <v>199221</v>
      </c>
    </row>
    <row r="17" spans="1:23" ht="16.2" thickBot="1" x14ac:dyDescent="0.35">
      <c r="A17" s="5">
        <v>2020</v>
      </c>
      <c r="B17" s="7">
        <v>165525</v>
      </c>
      <c r="O17" t="s">
        <v>12</v>
      </c>
    </row>
    <row r="18" spans="1:23" ht="15.6" x14ac:dyDescent="0.3">
      <c r="A18" s="5">
        <v>2021</v>
      </c>
      <c r="B18" s="7">
        <v>153233</v>
      </c>
      <c r="O18" s="11"/>
      <c r="P18" s="11" t="s">
        <v>17</v>
      </c>
      <c r="Q18" s="11" t="s">
        <v>18</v>
      </c>
      <c r="R18" s="11" t="s">
        <v>19</v>
      </c>
      <c r="S18" s="11" t="s">
        <v>20</v>
      </c>
      <c r="T18" s="11" t="s">
        <v>21</v>
      </c>
    </row>
    <row r="19" spans="1:23" ht="15.6" x14ac:dyDescent="0.3">
      <c r="A19" s="5">
        <v>2022</v>
      </c>
      <c r="B19" s="7">
        <v>181991</v>
      </c>
      <c r="O19" s="9" t="s">
        <v>13</v>
      </c>
      <c r="P19" s="9">
        <v>1</v>
      </c>
      <c r="Q19" s="9">
        <v>84625117519.594727</v>
      </c>
      <c r="R19" s="9">
        <v>84625117519.594727</v>
      </c>
      <c r="S19" s="9">
        <v>157.2691661728829</v>
      </c>
      <c r="T19" s="9">
        <v>5.112364945438471E-10</v>
      </c>
    </row>
    <row r="20" spans="1:23" ht="16.2" thickBot="1" x14ac:dyDescent="0.35">
      <c r="A20" s="6">
        <v>2023</v>
      </c>
      <c r="B20" s="8">
        <v>181417</v>
      </c>
      <c r="O20" s="9" t="s">
        <v>14</v>
      </c>
      <c r="P20" s="9">
        <v>17</v>
      </c>
      <c r="Q20" s="9">
        <v>9147546418.9315777</v>
      </c>
      <c r="R20" s="9">
        <v>538090965.81950462</v>
      </c>
      <c r="S20" s="9"/>
      <c r="T20" s="9"/>
    </row>
    <row r="21" spans="1:23" ht="15" thickBot="1" x14ac:dyDescent="0.35">
      <c r="O21" s="10" t="s">
        <v>15</v>
      </c>
      <c r="P21" s="10">
        <v>18</v>
      </c>
      <c r="Q21" s="10">
        <v>93772663938.526306</v>
      </c>
      <c r="R21" s="10"/>
      <c r="S21" s="10"/>
      <c r="T21" s="10"/>
    </row>
    <row r="22" spans="1:23" ht="15" thickBot="1" x14ac:dyDescent="0.35"/>
    <row r="23" spans="1:23" x14ac:dyDescent="0.3">
      <c r="O23" s="11"/>
      <c r="P23" s="11" t="s">
        <v>22</v>
      </c>
      <c r="Q23" s="11" t="s">
        <v>10</v>
      </c>
      <c r="R23" s="11" t="s">
        <v>23</v>
      </c>
      <c r="S23" s="11" t="s">
        <v>24</v>
      </c>
      <c r="T23" s="11" t="s">
        <v>25</v>
      </c>
      <c r="U23" s="11" t="s">
        <v>26</v>
      </c>
      <c r="V23" s="11" t="s">
        <v>27</v>
      </c>
      <c r="W23" s="11" t="s">
        <v>28</v>
      </c>
    </row>
    <row r="24" spans="1:23" x14ac:dyDescent="0.3">
      <c r="O24" s="9" t="s">
        <v>16</v>
      </c>
      <c r="P24" s="9">
        <v>24803286.24210526</v>
      </c>
      <c r="Q24" s="9">
        <v>1956822.7765464226</v>
      </c>
      <c r="R24" s="9">
        <v>12.675284925843075</v>
      </c>
      <c r="S24" s="9">
        <v>4.3353913864490753E-10</v>
      </c>
      <c r="T24" s="9">
        <v>20674751.065088574</v>
      </c>
      <c r="U24" s="9">
        <v>28931821.419121947</v>
      </c>
      <c r="V24" s="9">
        <v>20674751.065088574</v>
      </c>
      <c r="W24" s="9">
        <v>28931821.419121947</v>
      </c>
    </row>
    <row r="25" spans="1:23" ht="15" thickBot="1" x14ac:dyDescent="0.35">
      <c r="O25" s="10" t="s">
        <v>29</v>
      </c>
      <c r="P25" s="10">
        <v>-12184.626315789474</v>
      </c>
      <c r="Q25" s="10">
        <v>971.60652441193099</v>
      </c>
      <c r="R25" s="10">
        <v>-12.540700386058308</v>
      </c>
      <c r="S25" s="10">
        <v>5.1123649454384524E-10</v>
      </c>
      <c r="T25" s="10">
        <v>-14234.536896518253</v>
      </c>
      <c r="U25" s="10">
        <v>-10134.715735060694</v>
      </c>
      <c r="V25" s="10">
        <v>-14234.536896518253</v>
      </c>
      <c r="W25" s="10">
        <v>-10134.715735060694</v>
      </c>
    </row>
    <row r="26" spans="1:23" x14ac:dyDescent="0.3">
      <c r="F26" t="s">
        <v>32</v>
      </c>
    </row>
    <row r="27" spans="1:23" x14ac:dyDescent="0.3">
      <c r="G27" t="s">
        <v>30</v>
      </c>
    </row>
    <row r="28" spans="1:23" ht="15" thickBot="1" x14ac:dyDescent="0.35"/>
    <row r="29" spans="1:23" x14ac:dyDescent="0.3">
      <c r="G29" s="11" t="s">
        <v>11</v>
      </c>
      <c r="H29" s="11" t="s">
        <v>31</v>
      </c>
      <c r="I29" s="11" t="s">
        <v>14</v>
      </c>
    </row>
    <row r="30" spans="1:23" x14ac:dyDescent="0.3">
      <c r="G30" s="9">
        <v>1</v>
      </c>
      <c r="H30" s="9">
        <v>373110.47894736752</v>
      </c>
      <c r="I30" s="9">
        <v>-29050.478947367519</v>
      </c>
    </row>
    <row r="31" spans="1:23" x14ac:dyDescent="0.3">
      <c r="G31" s="9">
        <v>2</v>
      </c>
      <c r="H31" s="9">
        <v>360925.85263157636</v>
      </c>
      <c r="I31" s="9">
        <v>-24479.852631576359</v>
      </c>
    </row>
    <row r="32" spans="1:23" x14ac:dyDescent="0.3">
      <c r="G32" s="9">
        <v>3</v>
      </c>
      <c r="H32" s="9">
        <v>348741.2263157852</v>
      </c>
      <c r="I32" s="9">
        <v>8649.7736842148006</v>
      </c>
    </row>
    <row r="33" spans="7:9" x14ac:dyDescent="0.3">
      <c r="G33" s="9">
        <v>4</v>
      </c>
      <c r="H33" s="9">
        <v>336556.59999999776</v>
      </c>
      <c r="I33" s="9">
        <v>7242.4000000022352</v>
      </c>
    </row>
    <row r="34" spans="7:9" x14ac:dyDescent="0.3">
      <c r="G34" s="9">
        <v>5</v>
      </c>
      <c r="H34" s="9">
        <v>324371.9736842066</v>
      </c>
      <c r="I34" s="9">
        <v>8457.026315793395</v>
      </c>
    </row>
    <row r="35" spans="7:9" x14ac:dyDescent="0.3">
      <c r="G35" s="9">
        <v>6</v>
      </c>
      <c r="H35" s="9">
        <v>312187.34736841917</v>
      </c>
      <c r="I35" s="9">
        <v>1199.6526315808296</v>
      </c>
    </row>
    <row r="36" spans="7:9" x14ac:dyDescent="0.3">
      <c r="G36" s="9">
        <v>7</v>
      </c>
      <c r="H36" s="9">
        <v>300002.72105262801</v>
      </c>
      <c r="I36" s="9">
        <v>17174.278947371989</v>
      </c>
    </row>
    <row r="37" spans="7:9" x14ac:dyDescent="0.3">
      <c r="G37" s="9">
        <v>8</v>
      </c>
      <c r="H37" s="9">
        <v>287818.09473684058</v>
      </c>
      <c r="I37" s="9">
        <v>16709.905263159424</v>
      </c>
    </row>
    <row r="38" spans="7:9" x14ac:dyDescent="0.3">
      <c r="G38" s="9">
        <v>9</v>
      </c>
      <c r="H38" s="9">
        <v>275633.46842104942</v>
      </c>
      <c r="I38" s="9">
        <v>49732.531578950584</v>
      </c>
    </row>
    <row r="39" spans="7:9" x14ac:dyDescent="0.3">
      <c r="G39" s="9">
        <v>10</v>
      </c>
      <c r="H39" s="9">
        <v>263448.84210526198</v>
      </c>
      <c r="I39" s="9">
        <v>25211.157894738019</v>
      </c>
    </row>
    <row r="40" spans="7:9" x14ac:dyDescent="0.3">
      <c r="G40" s="9">
        <v>11</v>
      </c>
      <c r="H40" s="9">
        <v>251264.21578947082</v>
      </c>
      <c r="I40" s="9">
        <v>-3636.2157894708216</v>
      </c>
    </row>
    <row r="41" spans="7:9" x14ac:dyDescent="0.3">
      <c r="G41" s="9">
        <v>12</v>
      </c>
      <c r="H41" s="9">
        <v>239079.58947368339</v>
      </c>
      <c r="I41" s="9">
        <v>-20917.589473683387</v>
      </c>
    </row>
    <row r="42" spans="7:9" x14ac:dyDescent="0.3">
      <c r="G42" s="9">
        <v>13</v>
      </c>
      <c r="H42" s="9">
        <v>226894.96315789223</v>
      </c>
      <c r="I42" s="9">
        <v>-24591.963157892227</v>
      </c>
    </row>
    <row r="43" spans="7:9" x14ac:dyDescent="0.3">
      <c r="G43" s="9">
        <v>14</v>
      </c>
      <c r="H43" s="9">
        <v>214710.33684210107</v>
      </c>
      <c r="I43" s="9">
        <v>-22305.336842101067</v>
      </c>
    </row>
    <row r="44" spans="7:9" x14ac:dyDescent="0.3">
      <c r="G44" s="9">
        <v>15</v>
      </c>
      <c r="H44" s="9">
        <v>202525.71052631363</v>
      </c>
      <c r="I44" s="9">
        <v>-3304.7105263136327</v>
      </c>
    </row>
    <row r="45" spans="7:9" x14ac:dyDescent="0.3">
      <c r="G45" s="9">
        <v>16</v>
      </c>
      <c r="H45" s="9">
        <v>190341.08421052247</v>
      </c>
      <c r="I45" s="9">
        <v>-24816.084210522473</v>
      </c>
    </row>
    <row r="46" spans="7:9" x14ac:dyDescent="0.3">
      <c r="G46" s="9">
        <v>17</v>
      </c>
      <c r="H46" s="9">
        <v>178156.45789473504</v>
      </c>
      <c r="I46" s="9">
        <v>-24923.457894735038</v>
      </c>
    </row>
    <row r="47" spans="7:9" x14ac:dyDescent="0.3">
      <c r="G47" s="9">
        <v>18</v>
      </c>
      <c r="H47" s="9">
        <v>165971.83157894388</v>
      </c>
      <c r="I47" s="9">
        <v>16019.168421056122</v>
      </c>
    </row>
    <row r="48" spans="7:9" ht="15" thickBot="1" x14ac:dyDescent="0.35">
      <c r="G48" s="10">
        <v>19</v>
      </c>
      <c r="H48" s="10">
        <v>153787.20526315644</v>
      </c>
      <c r="I48" s="10">
        <v>27629.794736843556</v>
      </c>
    </row>
    <row r="50" spans="6:14" ht="16.2" thickBot="1" x14ac:dyDescent="0.35">
      <c r="F50" t="s">
        <v>33</v>
      </c>
      <c r="G50" s="17" t="s">
        <v>34</v>
      </c>
      <c r="H50" s="18" t="s">
        <v>35</v>
      </c>
      <c r="I50" s="18" t="s">
        <v>36</v>
      </c>
      <c r="J50" s="22" t="s">
        <v>37</v>
      </c>
      <c r="K50" s="22" t="s">
        <v>38</v>
      </c>
      <c r="M50" s="23" t="s">
        <v>40</v>
      </c>
      <c r="N50" s="24">
        <f>I70/J70</f>
        <v>0.84723711906747079</v>
      </c>
    </row>
    <row r="51" spans="6:14" ht="15.6" x14ac:dyDescent="0.3">
      <c r="G51" s="15">
        <v>-29050.478947367519</v>
      </c>
      <c r="H51" s="16"/>
      <c r="I51" s="16">
        <f>(G51-H51)*(G51-H51)</f>
        <v>843930327.07144344</v>
      </c>
      <c r="J51" s="16">
        <f>G51*G51</f>
        <v>843930327.07144344</v>
      </c>
      <c r="K51" s="16">
        <f>G51*H51</f>
        <v>0</v>
      </c>
      <c r="M51" s="23" t="s">
        <v>41</v>
      </c>
      <c r="N51" s="24">
        <f>K70/J70</f>
        <v>0.53465410057432505</v>
      </c>
    </row>
    <row r="52" spans="6:14" x14ac:dyDescent="0.3">
      <c r="G52" s="14">
        <v>-24479.852631576359</v>
      </c>
      <c r="H52" s="14">
        <v>-29050.478947367519</v>
      </c>
      <c r="I52" s="13">
        <f>(G52-H52)*(G52-H52)</f>
        <v>20890624.918602671</v>
      </c>
      <c r="J52" s="16">
        <f t="shared" ref="J52:J69" si="0">G52*G52</f>
        <v>599263184.86369598</v>
      </c>
      <c r="K52" s="13">
        <f t="shared" ref="K52:K69" si="1">G52*H52</f>
        <v>711151443.50826836</v>
      </c>
      <c r="N52" s="19"/>
    </row>
    <row r="53" spans="6:14" x14ac:dyDescent="0.3">
      <c r="G53" s="14">
        <v>8649.7736842148006</v>
      </c>
      <c r="H53" s="14">
        <v>-24479.852631576359</v>
      </c>
      <c r="I53" s="13">
        <f t="shared" ref="I53:I69" si="2">(G53-H53)*(G53-H53)</f>
        <v>1097572139.8239622</v>
      </c>
      <c r="J53" s="16">
        <f t="shared" si="0"/>
        <v>74818584.788134888</v>
      </c>
      <c r="K53" s="13">
        <f t="shared" si="1"/>
        <v>-211745185.08606562</v>
      </c>
    </row>
    <row r="54" spans="6:14" x14ac:dyDescent="0.3">
      <c r="G54" s="14">
        <v>7242.4000000022352</v>
      </c>
      <c r="H54" s="14">
        <v>8649.7736842148006</v>
      </c>
      <c r="I54" s="13">
        <f t="shared" si="2"/>
        <v>1980700.6870140499</v>
      </c>
      <c r="J54" s="16">
        <f t="shared" si="0"/>
        <v>52452357.760032378</v>
      </c>
      <c r="K54" s="13">
        <f t="shared" si="1"/>
        <v>62645120.930576608</v>
      </c>
    </row>
    <row r="55" spans="6:14" x14ac:dyDescent="0.3">
      <c r="G55" s="14">
        <v>8457.026315793395</v>
      </c>
      <c r="H55" s="14">
        <v>7242.4000000022352</v>
      </c>
      <c r="I55" s="13">
        <f t="shared" si="2"/>
        <v>1475317.0870124064</v>
      </c>
      <c r="J55" s="16">
        <f t="shared" si="0"/>
        <v>71521294.106022</v>
      </c>
      <c r="K55" s="13">
        <f t="shared" si="1"/>
        <v>61249167.389520988</v>
      </c>
    </row>
    <row r="56" spans="6:14" x14ac:dyDescent="0.3">
      <c r="G56" s="14">
        <v>1199.6526315808296</v>
      </c>
      <c r="H56" s="14">
        <v>8457.026315793395</v>
      </c>
      <c r="I56" s="13">
        <f t="shared" si="2"/>
        <v>52669472.792301066</v>
      </c>
      <c r="J56" s="16">
        <f t="shared" si="0"/>
        <v>1439166.4364588098</v>
      </c>
      <c r="K56" s="13">
        <f t="shared" si="1"/>
        <v>10145493.875089874</v>
      </c>
    </row>
    <row r="57" spans="6:14" x14ac:dyDescent="0.3">
      <c r="G57" s="14">
        <v>17174.278947371989</v>
      </c>
      <c r="H57" s="14">
        <v>1199.6526315808296</v>
      </c>
      <c r="I57" s="13">
        <f t="shared" si="2"/>
        <v>255188685.92916745</v>
      </c>
      <c r="J57" s="16">
        <f t="shared" si="0"/>
        <v>294955857.36214471</v>
      </c>
      <c r="K57" s="13">
        <f t="shared" si="1"/>
        <v>20603168.934718046</v>
      </c>
    </row>
    <row r="58" spans="6:14" x14ac:dyDescent="0.3">
      <c r="G58" s="14">
        <v>16709.905263159424</v>
      </c>
      <c r="H58" s="14">
        <v>17174.278947371989</v>
      </c>
      <c r="I58" s="13">
        <f t="shared" si="2"/>
        <v>215642.91858915144</v>
      </c>
      <c r="J58" s="16">
        <f t="shared" si="0"/>
        <v>279220933.903763</v>
      </c>
      <c r="K58" s="13">
        <f t="shared" si="1"/>
        <v>286980574.17365932</v>
      </c>
    </row>
    <row r="59" spans="6:14" x14ac:dyDescent="0.3">
      <c r="G59" s="14">
        <v>49732.531578950584</v>
      </c>
      <c r="H59" s="14">
        <v>16709.905263159424</v>
      </c>
      <c r="I59" s="13">
        <f t="shared" si="2"/>
        <v>1090493848.7923827</v>
      </c>
      <c r="J59" s="16">
        <f t="shared" si="0"/>
        <v>2473324697.251317</v>
      </c>
      <c r="K59" s="13">
        <f t="shared" si="1"/>
        <v>831025891.18134868</v>
      </c>
    </row>
    <row r="60" spans="6:14" x14ac:dyDescent="0.3">
      <c r="G60" s="14">
        <v>25211.157894738019</v>
      </c>
      <c r="H60" s="14">
        <v>49732.531578950584</v>
      </c>
      <c r="I60" s="13">
        <f t="shared" si="2"/>
        <v>601297767.36079252</v>
      </c>
      <c r="J60" s="16">
        <f t="shared" si="0"/>
        <v>635602482.39341116</v>
      </c>
      <c r="K60" s="13">
        <f t="shared" si="1"/>
        <v>1253814706.1419678</v>
      </c>
    </row>
    <row r="61" spans="6:14" x14ac:dyDescent="0.3">
      <c r="G61" s="14">
        <v>-3636.2157894708216</v>
      </c>
      <c r="H61" s="14">
        <v>25211.157894738019</v>
      </c>
      <c r="I61" s="13">
        <f t="shared" si="2"/>
        <v>832170968.47638476</v>
      </c>
      <c r="J61" s="16">
        <f t="shared" si="0"/>
        <v>13222065.26759691</v>
      </c>
      <c r="K61" s="13">
        <f t="shared" si="1"/>
        <v>-91673210.407688335</v>
      </c>
    </row>
    <row r="62" spans="6:14" x14ac:dyDescent="0.3">
      <c r="G62" s="14">
        <v>-20917.589473683387</v>
      </c>
      <c r="H62" s="14">
        <v>-3636.2157894708216</v>
      </c>
      <c r="I62" s="13">
        <f t="shared" si="2"/>
        <v>298645876.41339457</v>
      </c>
      <c r="J62" s="16">
        <f t="shared" si="0"/>
        <v>437545549.38955003</v>
      </c>
      <c r="K62" s="13">
        <f t="shared" si="1"/>
        <v>76060869.12187618</v>
      </c>
    </row>
    <row r="63" spans="6:14" x14ac:dyDescent="0.3">
      <c r="G63" s="14">
        <v>-24591.963157892227</v>
      </c>
      <c r="H63" s="14">
        <v>-20917.589473683387</v>
      </c>
      <c r="I63" s="13">
        <f t="shared" si="2"/>
        <v>13501021.971206445</v>
      </c>
      <c r="J63" s="16">
        <f t="shared" si="0"/>
        <v>604764651.95912862</v>
      </c>
      <c r="K63" s="13">
        <f t="shared" si="1"/>
        <v>514404589.68873614</v>
      </c>
    </row>
    <row r="64" spans="6:14" x14ac:dyDescent="0.3">
      <c r="G64" s="14">
        <v>-22305.336842101067</v>
      </c>
      <c r="H64" s="14">
        <v>-24591.963157892227</v>
      </c>
      <c r="I64" s="13">
        <f t="shared" si="2"/>
        <v>5228659.9080686532</v>
      </c>
      <c r="J64" s="16">
        <f t="shared" si="0"/>
        <v>497528051.63959122</v>
      </c>
      <c r="K64" s="13">
        <f t="shared" si="1"/>
        <v>548532021.84532559</v>
      </c>
    </row>
    <row r="65" spans="6:11" x14ac:dyDescent="0.3">
      <c r="G65" s="14">
        <v>-3304.7105263136327</v>
      </c>
      <c r="H65" s="14">
        <v>-22305.336842101067</v>
      </c>
      <c r="I65" s="13">
        <f t="shared" si="2"/>
        <v>361023800.39219397</v>
      </c>
      <c r="J65" s="16">
        <f t="shared" si="0"/>
        <v>10921111.662728127</v>
      </c>
      <c r="K65" s="13">
        <f t="shared" si="1"/>
        <v>73712681.455062687</v>
      </c>
    </row>
    <row r="66" spans="6:11" x14ac:dyDescent="0.3">
      <c r="G66" s="14">
        <v>-24816.084210522473</v>
      </c>
      <c r="H66" s="14">
        <v>-3304.7105263136327</v>
      </c>
      <c r="I66" s="13">
        <f t="shared" si="2"/>
        <v>462739197.7816726</v>
      </c>
      <c r="J66" s="16">
        <f t="shared" si="0"/>
        <v>615838035.54374278</v>
      </c>
      <c r="K66" s="13">
        <f t="shared" si="1"/>
        <v>82009974.712399155</v>
      </c>
    </row>
    <row r="67" spans="6:11" x14ac:dyDescent="0.3">
      <c r="G67" s="14">
        <v>-24923.457894735038</v>
      </c>
      <c r="H67" s="14">
        <v>-24816.084210522473</v>
      </c>
      <c r="I67" s="13">
        <f t="shared" si="2"/>
        <v>11529.10806137972</v>
      </c>
      <c r="J67" s="16">
        <f t="shared" si="0"/>
        <v>621178753.43063033</v>
      </c>
      <c r="K67" s="13">
        <f t="shared" si="1"/>
        <v>618502629.93315589</v>
      </c>
    </row>
    <row r="68" spans="6:11" x14ac:dyDescent="0.3">
      <c r="G68" s="14">
        <v>16019.168421056122</v>
      </c>
      <c r="H68" s="14">
        <v>-24923.457894735038</v>
      </c>
      <c r="I68" s="13">
        <f t="shared" si="2"/>
        <v>1676298649.6345148</v>
      </c>
      <c r="J68" s="16">
        <f t="shared" si="0"/>
        <v>256613756.90216169</v>
      </c>
      <c r="K68" s="13">
        <f t="shared" si="1"/>
        <v>-399253069.65086138</v>
      </c>
    </row>
    <row r="69" spans="6:11" x14ac:dyDescent="0.3">
      <c r="G69" s="14">
        <v>27629.794736843556</v>
      </c>
      <c r="H69" s="14">
        <v>16019.168421056122</v>
      </c>
      <c r="I69" s="13">
        <f t="shared" si="2"/>
        <v>134806643.44485569</v>
      </c>
      <c r="J69" s="16">
        <f t="shared" si="0"/>
        <v>763405557.20010793</v>
      </c>
      <c r="K69" s="13">
        <f t="shared" si="1"/>
        <v>442606335.32870692</v>
      </c>
    </row>
    <row r="70" spans="6:11" x14ac:dyDescent="0.3">
      <c r="H70" s="20" t="s">
        <v>39</v>
      </c>
      <c r="I70" s="21">
        <f>SUM(I51:I69)</f>
        <v>7750140874.5116215</v>
      </c>
      <c r="J70" s="21">
        <f t="shared" ref="J70:K70" si="3">SUM(J51:J69)</f>
        <v>9147546418.9316635</v>
      </c>
      <c r="K70" s="21">
        <f t="shared" si="3"/>
        <v>4890773203.0757961</v>
      </c>
    </row>
    <row r="73" spans="6:11" x14ac:dyDescent="0.3">
      <c r="F73" t="s">
        <v>42</v>
      </c>
      <c r="G73" s="19" t="s">
        <v>48</v>
      </c>
    </row>
    <row r="74" spans="6:11" x14ac:dyDescent="0.3">
      <c r="G74" s="19"/>
    </row>
    <row r="75" spans="6:11" ht="15.6" x14ac:dyDescent="0.3">
      <c r="G75" s="29" t="s">
        <v>46</v>
      </c>
      <c r="H75" s="29" t="s">
        <v>47</v>
      </c>
    </row>
    <row r="76" spans="6:11" ht="15.6" x14ac:dyDescent="0.3">
      <c r="G76" s="28">
        <v>2024</v>
      </c>
      <c r="H76" s="28">
        <f>24803286-(12185*G76)</f>
        <v>140846</v>
      </c>
    </row>
    <row r="77" spans="6:11" ht="15.6" x14ac:dyDescent="0.3">
      <c r="G77" s="28">
        <v>2025</v>
      </c>
      <c r="H77" s="28">
        <f t="shared" ref="H77:H80" si="4">24803286-(12185*G77)</f>
        <v>128661</v>
      </c>
    </row>
    <row r="78" spans="6:11" ht="15.6" x14ac:dyDescent="0.3">
      <c r="G78" s="28">
        <v>2026</v>
      </c>
      <c r="H78" s="28">
        <f t="shared" si="4"/>
        <v>116476</v>
      </c>
    </row>
    <row r="79" spans="6:11" ht="15.6" x14ac:dyDescent="0.3">
      <c r="G79" s="28">
        <v>2027</v>
      </c>
      <c r="H79" s="28">
        <f t="shared" si="4"/>
        <v>104291</v>
      </c>
    </row>
    <row r="80" spans="6:11" ht="15.6" x14ac:dyDescent="0.3">
      <c r="G80" s="28">
        <v>2028</v>
      </c>
      <c r="H80" s="28">
        <f t="shared" si="4"/>
        <v>92106</v>
      </c>
    </row>
    <row r="83" spans="6:9" x14ac:dyDescent="0.3">
      <c r="F83" t="s">
        <v>49</v>
      </c>
    </row>
    <row r="84" spans="6:9" ht="15.6" x14ac:dyDescent="0.3">
      <c r="G84" s="26" t="s">
        <v>44</v>
      </c>
      <c r="H84" s="26" t="s">
        <v>50</v>
      </c>
      <c r="I84" s="27" t="s">
        <v>51</v>
      </c>
    </row>
    <row r="85" spans="6:9" ht="15.6" x14ac:dyDescent="0.3">
      <c r="G85" s="25">
        <v>2005</v>
      </c>
      <c r="H85" s="7">
        <v>344060</v>
      </c>
      <c r="I85" s="28"/>
    </row>
    <row r="86" spans="6:9" ht="15.6" x14ac:dyDescent="0.3">
      <c r="G86" s="25">
        <v>2006</v>
      </c>
      <c r="H86" s="7">
        <v>336446</v>
      </c>
      <c r="I86" s="28">
        <f>AVERAGEA(H85:H87)</f>
        <v>345965.66666666669</v>
      </c>
    </row>
    <row r="87" spans="6:9" ht="15.6" x14ac:dyDescent="0.3">
      <c r="G87" s="25">
        <v>2007</v>
      </c>
      <c r="H87" s="7">
        <v>357391</v>
      </c>
      <c r="I87" s="28">
        <f t="shared" ref="I87:I102" si="5">AVERAGEA(H86:H88)</f>
        <v>345878.66666666669</v>
      </c>
    </row>
    <row r="88" spans="6:9" ht="15.6" x14ac:dyDescent="0.3">
      <c r="G88" s="25">
        <v>2008</v>
      </c>
      <c r="H88" s="7">
        <v>343799</v>
      </c>
      <c r="I88" s="28">
        <f t="shared" si="5"/>
        <v>344673</v>
      </c>
    </row>
    <row r="89" spans="6:9" ht="15.6" x14ac:dyDescent="0.3">
      <c r="G89" s="25">
        <v>2009</v>
      </c>
      <c r="H89" s="7">
        <v>332829</v>
      </c>
      <c r="I89" s="28">
        <f t="shared" si="5"/>
        <v>330005</v>
      </c>
    </row>
    <row r="90" spans="6:9" ht="15.6" x14ac:dyDescent="0.3">
      <c r="G90" s="25">
        <v>2010</v>
      </c>
      <c r="H90" s="7">
        <v>313387</v>
      </c>
      <c r="I90" s="28">
        <f t="shared" si="5"/>
        <v>321131</v>
      </c>
    </row>
    <row r="91" spans="6:9" ht="15.6" x14ac:dyDescent="0.3">
      <c r="G91" s="25">
        <v>2011</v>
      </c>
      <c r="H91" s="7">
        <v>317177</v>
      </c>
      <c r="I91" s="28">
        <f t="shared" si="5"/>
        <v>311697.33333333331</v>
      </c>
    </row>
    <row r="92" spans="6:9" ht="15.6" x14ac:dyDescent="0.3">
      <c r="G92" s="25">
        <v>2012</v>
      </c>
      <c r="H92" s="7">
        <v>304528</v>
      </c>
      <c r="I92" s="28">
        <f t="shared" si="5"/>
        <v>315690.33333333331</v>
      </c>
    </row>
    <row r="93" spans="6:9" ht="15.6" x14ac:dyDescent="0.3">
      <c r="G93" s="25">
        <v>2013</v>
      </c>
      <c r="H93" s="7">
        <v>325366</v>
      </c>
      <c r="I93" s="28">
        <f t="shared" si="5"/>
        <v>306184.66666666669</v>
      </c>
    </row>
    <row r="94" spans="6:9" ht="15.6" x14ac:dyDescent="0.3">
      <c r="G94" s="25">
        <v>2014</v>
      </c>
      <c r="H94" s="7">
        <v>288660</v>
      </c>
      <c r="I94" s="28">
        <f t="shared" si="5"/>
        <v>287218</v>
      </c>
    </row>
    <row r="95" spans="6:9" ht="15.6" x14ac:dyDescent="0.3">
      <c r="G95" s="25">
        <v>2015</v>
      </c>
      <c r="H95" s="7">
        <v>247628</v>
      </c>
      <c r="I95" s="28">
        <f t="shared" si="5"/>
        <v>251483.33333333334</v>
      </c>
    </row>
    <row r="96" spans="6:9" ht="15.6" x14ac:dyDescent="0.3">
      <c r="G96" s="25">
        <v>2016</v>
      </c>
      <c r="H96" s="7">
        <v>218162</v>
      </c>
      <c r="I96" s="28">
        <f t="shared" si="5"/>
        <v>222697.66666666666</v>
      </c>
    </row>
    <row r="97" spans="7:9" ht="15.6" x14ac:dyDescent="0.3">
      <c r="G97" s="25">
        <v>2017</v>
      </c>
      <c r="H97" s="7">
        <v>202303</v>
      </c>
      <c r="I97" s="28">
        <f t="shared" si="5"/>
        <v>204290</v>
      </c>
    </row>
    <row r="98" spans="7:9" ht="15.6" x14ac:dyDescent="0.3">
      <c r="G98" s="25">
        <v>2018</v>
      </c>
      <c r="H98" s="7">
        <v>192405</v>
      </c>
      <c r="I98" s="28">
        <f t="shared" si="5"/>
        <v>197976.33333333334</v>
      </c>
    </row>
    <row r="99" spans="7:9" ht="15.6" x14ac:dyDescent="0.3">
      <c r="G99" s="25">
        <v>2019</v>
      </c>
      <c r="H99" s="7">
        <v>199221</v>
      </c>
      <c r="I99" s="28">
        <f t="shared" si="5"/>
        <v>185717</v>
      </c>
    </row>
    <row r="100" spans="7:9" ht="15.6" x14ac:dyDescent="0.3">
      <c r="G100" s="25">
        <v>2020</v>
      </c>
      <c r="H100" s="7">
        <v>165525</v>
      </c>
      <c r="I100" s="28">
        <f t="shared" si="5"/>
        <v>172659.66666666666</v>
      </c>
    </row>
    <row r="101" spans="7:9" ht="15.6" x14ac:dyDescent="0.3">
      <c r="G101" s="25">
        <v>2021</v>
      </c>
      <c r="H101" s="7">
        <v>153233</v>
      </c>
      <c r="I101" s="28">
        <f t="shared" si="5"/>
        <v>166916.33333333334</v>
      </c>
    </row>
    <row r="102" spans="7:9" ht="15.6" x14ac:dyDescent="0.3">
      <c r="G102" s="25">
        <v>2022</v>
      </c>
      <c r="H102" s="7">
        <v>181991</v>
      </c>
      <c r="I102" s="28">
        <f t="shared" si="5"/>
        <v>172213.66666666666</v>
      </c>
    </row>
    <row r="103" spans="7:9" ht="15.6" x14ac:dyDescent="0.3">
      <c r="G103" s="25">
        <v>2023</v>
      </c>
      <c r="H103" s="7">
        <v>181417</v>
      </c>
      <c r="I103" s="28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2024-11-03T11:56:44Z</dcterms:created>
  <dcterms:modified xsi:type="dcterms:W3CDTF">2024-11-03T12:30:44Z</dcterms:modified>
</cp:coreProperties>
</file>